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'Прог6'!$B$1:$K$76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<sst xmlns="http://schemas.openxmlformats.org/spreadsheetml/2006/main" count="1226" uniqueCount="664">
  <si>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</si>
  <si>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</si>
  <si>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</si>
  <si>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</si>
  <si>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</si>
  <si>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</si>
  <si>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</si>
  <si>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</si>
  <si>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</si>
  <si>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</si>
  <si>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</si>
  <si>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</si>
  <si>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</si>
  <si>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</si>
  <si>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</si>
  <si>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</si>
  <si>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</si>
  <si>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</si>
  <si>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</si>
  <si>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</si>
  <si>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</si>
  <si>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</si>
  <si>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</si>
  <si>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</si>
  <si>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</si>
  <si>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</si>
  <si>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</si>
  <si>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</si>
  <si>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</si>
  <si>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</si>
  <si>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</si>
  <si>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</si>
  <si>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</si>
  <si>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</si>
  <si>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</si>
  <si>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</si>
  <si>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</si>
  <si>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</si>
  <si>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</si>
  <si>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</si>
  <si>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</si>
  <si>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</si>
  <si>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</si>
  <si>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</si>
  <si>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</si>
  <si>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</si>
  <si>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</si>
  <si>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</si>
  <si>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</si>
  <si>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</si>
  <si>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</si>
  <si>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</si>
  <si>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</si>
  <si>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</si>
  <si>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</si>
  <si>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</si>
  <si>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</si>
  <si>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</si>
  <si>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</si>
  <si>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</si>
  <si>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</si>
  <si>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</si>
  <si>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</si>
  <si>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</si>
  <si>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</si>
  <si>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</si>
  <si>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</si>
  <si>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</si>
  <si>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</si>
  <si>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</si>
  <si>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</si>
  <si>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</si>
  <si>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</si>
  <si>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</si>
  <si>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</si>
  <si>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</si>
  <si>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</si>
  <si>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</si>
  <si>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</si>
  <si>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</si>
  <si>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</si>
  <si>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</si>
  <si>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</si>
  <si>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</si>
  <si>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</si>
  <si>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</si>
  <si>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</si>
  <si>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</si>
  <si>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</si>
  <si>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</si>
  <si>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</si>
  <si>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</si>
  <si>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</si>
  <si>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</si>
  <si>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</si>
  <si>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</si>
  <si>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</si>
  <si>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</si>
  <si>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</si>
  <si>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</si>
  <si>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</si>
  <si>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</si>
  <si>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</si>
  <si>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</si>
  <si>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</si>
  <si>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</si>
  <si>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</si>
  <si>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</si>
  <si>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</si>
  <si>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</si>
  <si>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</si>
  <si>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</si>
  <si>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</si>
  <si>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</si>
  <si>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</si>
  <si>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</si>
  <si>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</si>
  <si>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</si>
  <si>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</si>
  <si>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</si>
  <si>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</si>
  <si>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</si>
  <si>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</si>
  <si>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</si>
  <si>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</si>
  <si>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</si>
  <si>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</si>
  <si>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</si>
  <si>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</si>
  <si>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</si>
  <si>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</si>
  <si>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</si>
  <si>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</si>
  <si>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</si>
  <si>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</si>
  <si>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</si>
  <si>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</si>
  <si>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</si>
  <si>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</si>
  <si>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</si>
  <si>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</si>
  <si>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</si>
  <si>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</si>
  <si>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</si>
  <si>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</si>
  <si>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</si>
  <si>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</si>
  <si>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</si>
  <si>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</si>
  <si>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</si>
  <si>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</si>
  <si>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</si>
  <si>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</si>
  <si>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</si>
  <si>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</si>
  <si>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</si>
  <si>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</si>
  <si>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</si>
  <si>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</si>
  <si>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</si>
  <si>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</si>
  <si>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</si>
  <si>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</si>
  <si>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</si>
  <si>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</si>
  <si>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</si>
  <si>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</si>
  <si>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</si>
  <si>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</si>
  <si>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</si>
  <si>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</si>
  <si>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</si>
  <si>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</si>
  <si>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</si>
  <si>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</si>
  <si>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</si>
  <si>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</si>
  <si>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</si>
  <si>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</si>
  <si>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</si>
  <si>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</si>
  <si>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</si>
  <si>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</si>
  <si>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</si>
  <si>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</si>
  <si>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</si>
  <si>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</si>
  <si>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</si>
  <si>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</si>
  <si>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</si>
  <si>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</si>
  <si>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</si>
  <si>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</si>
  <si>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</si>
  <si>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</si>
  <si>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</si>
  <si>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</si>
  <si>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</si>
  <si>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</si>
  <si>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</si>
  <si>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</si>
  <si>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</si>
  <si>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</si>
  <si>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</si>
  <si>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</si>
  <si>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</si>
  <si>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</si>
  <si>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</si>
  <si>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</si>
  <si>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</si>
  <si>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</si>
  <si>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</si>
  <si>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</si>
  <si>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</si>
  <si>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</si>
  <si>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</si>
  <si>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</si>
  <si>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</si>
  <si>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</si>
  <si>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</si>
  <si>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</si>
  <si>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</si>
  <si>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</si>
  <si>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</si>
  <si>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</si>
  <si>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</si>
  <si>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</si>
  <si>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</si>
  <si>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</si>
  <si>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</si>
  <si>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</si>
  <si>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</si>
  <si>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</si>
  <si>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</si>
  <si>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</si>
  <si>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</si>
  <si>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</si>
  <si>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</si>
  <si>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</si>
  <si>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</si>
  <si>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</si>
  <si>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</si>
  <si>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</si>
  <si>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</si>
  <si>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</si>
  <si>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</si>
  <si>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</si>
  <si>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</si>
  <si>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</si>
  <si>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</si>
  <si>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</si>
  <si>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</si>
  <si>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</si>
  <si>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</si>
  <si>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</si>
  <si>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</si>
  <si>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</si>
  <si>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</si>
  <si>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</si>
  <si>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</si>
  <si>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</si>
  <si>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</si>
  <si>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</si>
  <si>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</si>
  <si>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</si>
  <si>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</si>
  <si>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</si>
  <si>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</si>
  <si>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</si>
  <si>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</si>
  <si>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</si>
  <si>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</si>
  <si>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</si>
  <si>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</si>
  <si>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</si>
  <si>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</si>
  <si>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</si>
  <si>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</si>
  <si>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</si>
  <si>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</si>
  <si>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</si>
  <si>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</si>
  <si>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</si>
  <si>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</si>
  <si>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</si>
  <si>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</si>
  <si>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</si>
  <si>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</si>
  <si>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</si>
  <si>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</si>
  <si>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</si>
  <si>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</si>
  <si>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</si>
  <si>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</si>
  <si>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</si>
  <si>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</si>
  <si>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</si>
  <si>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</si>
  <si>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</si>
  <si>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</si>
  <si>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</si>
  <si>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</si>
  <si>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</si>
  <si>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</si>
  <si>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</si>
  <si>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</si>
  <si>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</si>
  <si>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</si>
  <si>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</si>
  <si>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</si>
  <si>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</si>
  <si>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</si>
  <si>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</si>
  <si>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</si>
  <si>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</si>
  <si>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</si>
  <si>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</si>
  <si>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</si>
  <si>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</si>
  <si>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</si>
  <si>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</si>
  <si>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</si>
  <si>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</si>
  <si>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</si>
  <si>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</si>
  <si>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</si>
  <si>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</si>
  <si>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</si>
  <si>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</si>
  <si>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</si>
  <si>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</si>
  <si>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</si>
  <si>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</si>
  <si>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</si>
  <si>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</si>
  <si>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</si>
  <si>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</si>
  <si>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</si>
  <si>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</si>
  <si>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</si>
  <si>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</si>
  <si>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</si>
  <si>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</si>
  <si>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</si>
  <si>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</si>
  <si>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</si>
  <si>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</si>
  <si>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</si>
  <si>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</si>
  <si>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</si>
  <si>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</si>
  <si>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</si>
  <si>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</si>
  <si>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</si>
  <si>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</si>
  <si>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</si>
  <si>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</si>
  <si>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</si>
  <si>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</si>
  <si>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</si>
  <si>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</si>
  <si>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</si>
  <si>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</si>
  <si>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</si>
  <si>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</si>
  <si>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</si>
  <si>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</si>
  <si>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</si>
  <si>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</si>
  <si>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</si>
  <si>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</si>
  <si>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</si>
  <si>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</si>
  <si>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</si>
  <si>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</si>
  <si>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</si>
  <si>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</si>
  <si>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</si>
  <si>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</si>
  <si>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</si>
  <si>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</si>
  <si>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</si>
  <si>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</si>
  <si>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</si>
  <si>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</si>
  <si>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</si>
  <si>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</si>
  <si>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</si>
  <si>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</si>
  <si>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</si>
  <si>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</si>
  <si>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</si>
  <si>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</si>
  <si>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</si>
  <si>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</si>
  <si>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</si>
  <si>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</si>
  <si>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</si>
  <si>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</si>
  <si>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</si>
  <si>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</si>
  <si>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</si>
  <si>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</si>
  <si>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</si>
  <si>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</si>
  <si>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</si>
  <si>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</si>
  <si>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</si>
  <si>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</si>
  <si>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</si>
  <si>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</si>
  <si>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</si>
  <si>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</si>
  <si>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</si>
  <si>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</si>
  <si>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</si>
  <si>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</si>
  <si>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</si>
  <si>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</si>
  <si>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</si>
  <si>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</si>
  <si>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</si>
  <si>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</si>
  <si>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</si>
  <si>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</si>
  <si>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</si>
  <si>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</si>
  <si>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</si>
  <si>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</si>
  <si>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</si>
  <si>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</si>
  <si>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</si>
  <si>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</si>
  <si>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</si>
  <si>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</si>
  <si>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</si>
  <si>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</si>
  <si>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</si>
  <si>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</si>
  <si>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</si>
  <si>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</si>
  <si>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</si>
  <si>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</si>
  <si>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</si>
  <si>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</si>
  <si>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</si>
  <si>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</si>
  <si>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</si>
  <si>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</si>
  <si>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</si>
  <si>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</si>
  <si>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</si>
  <si>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</si>
  <si>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</si>
  <si>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</si>
  <si>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</si>
  <si>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</si>
  <si>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</si>
  <si>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</si>
  <si>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</si>
  <si>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</si>
  <si>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</si>
  <si>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</si>
  <si>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</si>
  <si>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</si>
  <si>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</si>
  <si>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</si>
  <si>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</si>
  <si>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</si>
  <si>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</si>
  <si>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</si>
  <si>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</si>
  <si>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</si>
  <si>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</si>
  <si>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</si>
  <si>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</si>
  <si>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</si>
  <si>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</si>
  <si>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</si>
  <si>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</si>
  <si>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</si>
  <si>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</si>
  <si>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</si>
  <si>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</si>
  <si>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</si>
  <si>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</si>
  <si>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</si>
  <si>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</si>
  <si>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</si>
  <si>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</si>
  <si>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</si>
  <si>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</si>
  <si>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</si>
  <si>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</si>
  <si>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</si>
  <si>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</si>
  <si>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</si>
  <si>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</si>
  <si>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</si>
  <si>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</si>
  <si>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</si>
  <si>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</si>
  <si>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</si>
  <si>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</si>
  <si>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</si>
  <si>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</si>
  <si>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</si>
  <si>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</si>
  <si>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</si>
  <si>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</si>
  <si>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</si>
  <si>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</si>
  <si>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</si>
  <si>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</si>
  <si>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</si>
  <si>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</si>
  <si>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</si>
  <si>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</si>
  <si>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</si>
  <si>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</si>
  <si>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</si>
  <si>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</si>
  <si>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</si>
  <si>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</si>
  <si>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</si>
  <si>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</si>
  <si>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</si>
  <si>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</si>
  <si>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</si>
  <si>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</si>
  <si>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</si>
  <si>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</si>
  <si>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</si>
  <si>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</si>
  <si>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</si>
  <si>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</si>
  <si>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</si>
  <si>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</si>
  <si>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</si>
  <si>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</si>
  <si>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</si>
  <si>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</si>
  <si>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</si>
  <si>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</si>
  <si>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</si>
  <si>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</si>
  <si>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</si>
  <si>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</si>
  <si>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</si>
  <si>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</si>
  <si>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</si>
  <si>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</si>
  <si>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</si>
  <si>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</si>
  <si>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</si>
  <si>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</si>
  <si>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</si>
  <si>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</si>
  <si>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</si>
  <si>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</si>
  <si>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</si>
  <si>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</si>
  <si>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</si>
  <si>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</si>
  <si>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</si>
  <si>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</si>
  <si>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</si>
  <si>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</si>
  <si>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</si>
  <si>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</si>
  <si>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</si>
  <si>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</si>
  <si>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</si>
  <si>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</si>
  <si>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</si>
  <si>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</si>
  <si>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</si>
  <si>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</si>
  <si>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</si>
  <si>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</si>
  <si>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</si>
  <si>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</si>
  <si>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</si>
  <si>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</si>
  <si>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</si>
  <si>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</si>
  <si>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</si>
  <si>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</si>
  <si>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</si>
  <si>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</si>
  <si>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</si>
  <si>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</si>
  <si>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</si>
  <si>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</si>
  <si>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</si>
  <si>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</si>
  <si>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</si>
  <si>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</si>
  <si>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</si>
  <si>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</si>
  <si>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</si>
  <si>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</si>
  <si>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</si>
  <si>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</si>
  <si>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</si>
  <si>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</si>
  <si>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</si>
  <si>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</si>
  <si>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</si>
  <si>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</si>
  <si>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</si>
  <si>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</si>
  <si>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</si>
  <si>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</si>
  <si>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</si>
  <si>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</si>
  <si>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</si>
  <si>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</si>
  <si>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</si>
  <si>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</si>
  <si>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</si>
  <si>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</si>
  <si>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</si>
  <si>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</si>
  <si>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</si>
  <si>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</si>
  <si>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</si>
  <si>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</si>
  <si>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</si>
  <si>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</si>
  <si>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</si>
  <si>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</si>
  <si>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</si>
  <si>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</si>
  <si>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</si>
  <si>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</si>
  <si>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</si>
  <si>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</si>
  <si>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</si>
  <si>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</si>
  <si>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</si>
  <si>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</si>
  <si>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</si>
  <si>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</si>
  <si>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</si>
  <si>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</si>
  <si>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</si>
  <si>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</si>
  <si>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</si>
  <si>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</si>
  <si>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</si>
  <si>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</si>
  <si>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</si>
  <si>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Проведення місцевих виборів (за рахунок коштів субвенції з місцевого бюджету  на проведення виборів)</t>
  </si>
  <si>
    <t>Програма фінансового забезпечення проведення повторних виборів міського голови 17 січня 2020 року на 2020-2021 роки</t>
  </si>
  <si>
    <t>Рішення від 08.12.2020№1296</t>
  </si>
  <si>
    <t xml:space="preserve">Додаток № 1 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66-ої сесії                                  міської ради VII скликання                                                   від 08 грудня 2020 року № 1300 )                  </t>
  </si>
  <si>
    <t xml:space="preserve">Додаток № 2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66-ої  сесії                                  міської ради VII скликання                                                   від 08 грудня 2020 року № 1300 )                  </t>
  </si>
  <si>
    <t xml:space="preserve">Додаток № 3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  66-ої   сесії міської ради VII скликання                                                   від 08 грудня 2020 року № 1300 )                  </t>
  </si>
  <si>
    <t xml:space="preserve">Додаток № 4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 66-ої  сесії міської ради VII скликання                                                                                від 08 грудня 2020 року № 1300 )                  </t>
  </si>
  <si>
    <t xml:space="preserve">Додаток № 5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66-ої  сесії                                  міської ради VII скликання                                                   від 08 грудня 2020 року № 1300 )                  </t>
  </si>
  <si>
    <t xml:space="preserve">Додаток № 6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 66-ої  сесії                                  міської ради VII скликання                                                   від 08 грудня 2020 року № 1300  )                  </t>
  </si>
  <si>
    <t xml:space="preserve">Додаток № 7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 66-ої  сесії   міської ради VII скликання                                                                                                                від 08 грудня 2020 року № 1300 )                  </t>
  </si>
  <si>
    <t xml:space="preserve">Додаток № 8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 65-ої                                    міської ради VII скликання                                                   від 08 грудня 2020 року № 1300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</si>
</sst>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656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448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462</v>
      </c>
      <c r="B7" s="670" t="s">
        <v>516</v>
      </c>
      <c r="C7" s="670" t="s">
        <v>517</v>
      </c>
      <c r="D7" s="672" t="s">
        <v>412</v>
      </c>
      <c r="E7" s="674" t="s">
        <v>413</v>
      </c>
      <c r="F7" s="675"/>
    </row>
    <row r="8" spans="1:6" s="5" customFormat="1" ht="51.75" customHeight="1">
      <c r="A8" s="669"/>
      <c r="B8" s="671"/>
      <c r="C8" s="676"/>
      <c r="D8" s="673"/>
      <c r="E8" s="33" t="s">
        <v>414</v>
      </c>
      <c r="F8" s="34" t="s">
        <v>432</v>
      </c>
    </row>
    <row r="9" spans="1:6" s="19" customFormat="1" ht="22.5" customHeight="1">
      <c r="A9" s="18">
        <v>1</v>
      </c>
      <c r="B9" s="37">
        <v>2</v>
      </c>
      <c r="C9" s="37" t="s">
        <v>518</v>
      </c>
      <c r="D9" s="18" t="s">
        <v>519</v>
      </c>
      <c r="E9" s="18" t="s">
        <v>520</v>
      </c>
      <c r="F9" s="18" t="s">
        <v>521</v>
      </c>
    </row>
    <row r="10" spans="1:6" s="24" customFormat="1" ht="18" customHeight="1">
      <c r="A10" s="20">
        <v>10000000</v>
      </c>
      <c r="B10" s="38" t="s">
        <v>415</v>
      </c>
      <c r="C10" s="275">
        <f>D10+E10</f>
        <v>56899010</v>
      </c>
      <c r="D10" s="274">
        <f>D11+D19+D24+D30+D48</f>
        <v>56857210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416</v>
      </c>
      <c r="C11" s="275">
        <f aca="true" t="shared" si="0" ref="C11:C105">D11+E11</f>
        <v>36515730</v>
      </c>
      <c r="D11" s="274">
        <f>SUM(D12,D17)</f>
        <v>36515730</v>
      </c>
      <c r="E11" s="265"/>
      <c r="F11" s="265"/>
    </row>
    <row r="12" spans="1:6" ht="18.75">
      <c r="A12" s="20">
        <v>11010000</v>
      </c>
      <c r="B12" s="25" t="s">
        <v>483</v>
      </c>
      <c r="C12" s="275">
        <f t="shared" si="0"/>
        <v>36474230</v>
      </c>
      <c r="D12" s="274">
        <f>SUM(D13,D14,D15,D16,)</f>
        <v>36474230</v>
      </c>
      <c r="E12" s="265"/>
      <c r="F12" s="265"/>
    </row>
    <row r="13" spans="1:6" ht="47.25">
      <c r="A13" s="10">
        <v>11010100</v>
      </c>
      <c r="B13" s="41" t="s">
        <v>581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583</v>
      </c>
      <c r="C14" s="275">
        <f t="shared" si="0"/>
        <v>3460600</v>
      </c>
      <c r="D14" s="281">
        <v>3460600</v>
      </c>
      <c r="E14" s="267"/>
      <c r="F14" s="267"/>
    </row>
    <row r="15" spans="1:6" ht="47.25">
      <c r="A15" s="10">
        <v>11010400</v>
      </c>
      <c r="B15" s="55" t="s">
        <v>571</v>
      </c>
      <c r="C15" s="275">
        <f t="shared" si="0"/>
        <v>2600830</v>
      </c>
      <c r="D15" s="281">
        <v>2600830</v>
      </c>
      <c r="E15" s="267"/>
      <c r="F15" s="267"/>
    </row>
    <row r="16" spans="1:6" ht="31.5">
      <c r="A16" s="7">
        <v>11010500</v>
      </c>
      <c r="B16" s="56" t="s">
        <v>584</v>
      </c>
      <c r="C16" s="275">
        <f t="shared" si="0"/>
        <v>59000</v>
      </c>
      <c r="D16" s="281">
        <v>59000</v>
      </c>
      <c r="E16" s="267"/>
      <c r="F16" s="267"/>
    </row>
    <row r="17" spans="1:6" ht="18" customHeight="1">
      <c r="A17" s="20">
        <v>11020000</v>
      </c>
      <c r="B17" s="25" t="s">
        <v>417</v>
      </c>
      <c r="C17" s="275">
        <f t="shared" si="0"/>
        <v>41500</v>
      </c>
      <c r="D17" s="274">
        <f>D18</f>
        <v>41500</v>
      </c>
      <c r="E17" s="265"/>
      <c r="F17" s="265"/>
    </row>
    <row r="18" spans="1:6" s="6" customFormat="1" ht="31.5">
      <c r="A18" s="7">
        <v>11020200</v>
      </c>
      <c r="B18" s="4" t="s">
        <v>485</v>
      </c>
      <c r="C18" s="275">
        <f t="shared" si="0"/>
        <v>41500</v>
      </c>
      <c r="D18" s="281">
        <v>41500</v>
      </c>
      <c r="E18" s="266"/>
      <c r="F18" s="266"/>
    </row>
    <row r="19" spans="1:6" s="5" customFormat="1" ht="37.5">
      <c r="A19" s="20">
        <v>13000000</v>
      </c>
      <c r="B19" s="25" t="s">
        <v>580</v>
      </c>
      <c r="C19" s="275">
        <f t="shared" si="0"/>
        <v>16150</v>
      </c>
      <c r="D19" s="274">
        <f>SUM(D20,D22)</f>
        <v>16150</v>
      </c>
      <c r="E19" s="265"/>
      <c r="F19" s="265"/>
    </row>
    <row r="20" spans="1:6" s="5" customFormat="1" ht="21" customHeight="1">
      <c r="A20" s="20">
        <v>13010000</v>
      </c>
      <c r="B20" s="25" t="s">
        <v>499</v>
      </c>
      <c r="C20" s="275">
        <f t="shared" si="0"/>
        <v>2550</v>
      </c>
      <c r="D20" s="283">
        <v>2550</v>
      </c>
      <c r="E20" s="265"/>
      <c r="F20" s="265"/>
    </row>
    <row r="21" spans="1:6" s="6" customFormat="1" ht="63">
      <c r="A21" s="7">
        <v>13010200</v>
      </c>
      <c r="B21" s="4" t="s">
        <v>340</v>
      </c>
      <c r="C21" s="275">
        <f t="shared" si="0"/>
        <v>2550</v>
      </c>
      <c r="D21" s="281">
        <v>2550</v>
      </c>
      <c r="E21" s="266"/>
      <c r="F21" s="266"/>
    </row>
    <row r="22" spans="1:6" s="6" customFormat="1" ht="18.75">
      <c r="A22" s="20">
        <v>13030000</v>
      </c>
      <c r="B22" s="25" t="s">
        <v>302</v>
      </c>
      <c r="C22" s="275">
        <f t="shared" si="0"/>
        <v>13600</v>
      </c>
      <c r="D22" s="274">
        <v>13600</v>
      </c>
      <c r="E22" s="265"/>
      <c r="F22" s="265"/>
    </row>
    <row r="23" spans="1:6" s="6" customFormat="1" ht="31.5">
      <c r="A23" s="7">
        <v>13030100</v>
      </c>
      <c r="B23" s="4" t="s">
        <v>303</v>
      </c>
      <c r="C23" s="275">
        <f t="shared" si="0"/>
        <v>13600</v>
      </c>
      <c r="D23" s="281">
        <v>13600</v>
      </c>
      <c r="E23" s="266"/>
      <c r="F23" s="266"/>
    </row>
    <row r="24" spans="1:6" s="45" customFormat="1" ht="18.75">
      <c r="A24" s="278">
        <v>14000000</v>
      </c>
      <c r="B24" s="278" t="s">
        <v>512</v>
      </c>
      <c r="C24" s="275">
        <f t="shared" si="0"/>
        <v>2726790</v>
      </c>
      <c r="D24" s="274">
        <f>SUM(D25,D27,D29)</f>
        <v>2726790</v>
      </c>
      <c r="E24" s="268"/>
      <c r="F24" s="268"/>
    </row>
    <row r="25" spans="1:6" s="45" customFormat="1" ht="37.5">
      <c r="A25" s="278">
        <v>14020000</v>
      </c>
      <c r="B25" s="279" t="s">
        <v>513</v>
      </c>
      <c r="C25" s="275">
        <f t="shared" si="0"/>
        <v>200290</v>
      </c>
      <c r="D25" s="274">
        <v>200290</v>
      </c>
      <c r="E25" s="268"/>
      <c r="F25" s="268"/>
    </row>
    <row r="26" spans="1:6" s="45" customFormat="1" ht="18.75">
      <c r="A26" s="59">
        <v>14021900</v>
      </c>
      <c r="B26" s="59" t="s">
        <v>514</v>
      </c>
      <c r="C26" s="275">
        <f t="shared" si="0"/>
        <v>180000</v>
      </c>
      <c r="D26" s="274">
        <v>180000</v>
      </c>
      <c r="E26" s="268"/>
      <c r="F26" s="268"/>
    </row>
    <row r="27" spans="1:6" s="45" customFormat="1" ht="56.25">
      <c r="A27" s="278">
        <v>14030000</v>
      </c>
      <c r="B27" s="279" t="s">
        <v>515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514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510</v>
      </c>
      <c r="C29" s="275">
        <f t="shared" si="0"/>
        <v>1806500</v>
      </c>
      <c r="D29" s="274">
        <v>1806500</v>
      </c>
      <c r="E29" s="268"/>
      <c r="F29" s="268"/>
    </row>
    <row r="30" spans="1:6" ht="18" customHeight="1">
      <c r="A30" s="20">
        <v>18000000</v>
      </c>
      <c r="B30" s="25" t="s">
        <v>506</v>
      </c>
      <c r="C30" s="275">
        <f t="shared" si="0"/>
        <v>17598540</v>
      </c>
      <c r="D30" s="274">
        <f>D31+D41+D44</f>
        <v>17598540</v>
      </c>
      <c r="E30" s="265"/>
      <c r="F30" s="265"/>
    </row>
    <row r="31" spans="1:6" ht="18" customHeight="1">
      <c r="A31" s="20">
        <v>18010000</v>
      </c>
      <c r="B31" s="25" t="s">
        <v>507</v>
      </c>
      <c r="C31" s="275">
        <f t="shared" si="0"/>
        <v>10167370</v>
      </c>
      <c r="D31" s="274">
        <f>D32+D33+D34+D35+D36+D37+D38+D39+D40</f>
        <v>10167370</v>
      </c>
      <c r="E31" s="266"/>
      <c r="F31" s="266"/>
    </row>
    <row r="32" spans="1:6" ht="45.75" customHeight="1">
      <c r="A32" s="10">
        <v>18010100</v>
      </c>
      <c r="B32" s="41" t="s">
        <v>522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508</v>
      </c>
      <c r="C33" s="284">
        <f t="shared" si="0"/>
        <v>60900</v>
      </c>
      <c r="D33" s="281">
        <v>60900</v>
      </c>
      <c r="E33" s="135"/>
      <c r="F33" s="266"/>
    </row>
    <row r="34" spans="1:6" ht="47.25">
      <c r="A34" s="10">
        <v>18010300</v>
      </c>
      <c r="B34" s="41" t="s">
        <v>585</v>
      </c>
      <c r="C34" s="284">
        <f t="shared" si="0"/>
        <v>22500</v>
      </c>
      <c r="D34" s="281">
        <v>22500</v>
      </c>
      <c r="E34" s="266"/>
      <c r="F34" s="266"/>
    </row>
    <row r="35" spans="1:6" ht="47.25">
      <c r="A35" s="10">
        <v>18010400</v>
      </c>
      <c r="B35" s="41" t="s">
        <v>511</v>
      </c>
      <c r="C35" s="284">
        <f>SUM(D35,E35)</f>
        <v>588600</v>
      </c>
      <c r="D35" s="281">
        <v>588600</v>
      </c>
      <c r="E35" s="266" t="s">
        <v>587</v>
      </c>
      <c r="F35" s="266"/>
    </row>
    <row r="36" spans="1:6" s="44" customFormat="1" ht="18.75">
      <c r="A36" s="10">
        <v>18010500</v>
      </c>
      <c r="B36" s="41" t="s">
        <v>463</v>
      </c>
      <c r="C36" s="280">
        <f t="shared" si="0"/>
        <v>4680400</v>
      </c>
      <c r="D36" s="281">
        <v>4680400</v>
      </c>
      <c r="E36" s="266"/>
      <c r="F36" s="266"/>
    </row>
    <row r="37" spans="1:6" s="44" customFormat="1" ht="18.75">
      <c r="A37" s="10">
        <v>18010600</v>
      </c>
      <c r="B37" s="41" t="s">
        <v>464</v>
      </c>
      <c r="C37" s="280">
        <f t="shared" si="0"/>
        <v>3608900</v>
      </c>
      <c r="D37" s="281">
        <v>3608900</v>
      </c>
      <c r="E37" s="266"/>
      <c r="F37" s="266"/>
    </row>
    <row r="38" spans="1:6" s="44" customFormat="1" ht="18.75">
      <c r="A38" s="10">
        <v>18010700</v>
      </c>
      <c r="B38" s="41" t="s">
        <v>479</v>
      </c>
      <c r="C38" s="280">
        <f t="shared" si="0"/>
        <v>370060</v>
      </c>
      <c r="D38" s="281">
        <v>370060</v>
      </c>
      <c r="E38" s="266"/>
      <c r="F38" s="266"/>
    </row>
    <row r="39" spans="1:6" s="44" customFormat="1" ht="18.75">
      <c r="A39" s="10">
        <v>18010900</v>
      </c>
      <c r="B39" s="41" t="s">
        <v>480</v>
      </c>
      <c r="C39" s="280">
        <f t="shared" si="0"/>
        <v>830210</v>
      </c>
      <c r="D39" s="281">
        <v>830210</v>
      </c>
      <c r="E39" s="266"/>
      <c r="F39" s="266"/>
    </row>
    <row r="40" spans="1:6" s="44" customFormat="1" ht="18.75">
      <c r="A40" s="10">
        <v>18011000</v>
      </c>
      <c r="B40" s="41" t="s">
        <v>509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484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487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488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489</v>
      </c>
      <c r="C44" s="284">
        <f t="shared" si="0"/>
        <v>7406170</v>
      </c>
      <c r="D44" s="285">
        <f>SUM(D45,D46,D47)</f>
        <v>7406170</v>
      </c>
      <c r="E44" s="269"/>
      <c r="F44" s="269"/>
    </row>
    <row r="45" spans="1:6" ht="18" customHeight="1">
      <c r="A45" s="7">
        <v>18050300</v>
      </c>
      <c r="B45" s="4" t="s">
        <v>490</v>
      </c>
      <c r="C45" s="280">
        <f t="shared" si="0"/>
        <v>542120</v>
      </c>
      <c r="D45" s="281">
        <v>542120</v>
      </c>
      <c r="E45" s="267"/>
      <c r="F45" s="267"/>
    </row>
    <row r="46" spans="1:6" ht="18" customHeight="1">
      <c r="A46" s="10">
        <v>18050400</v>
      </c>
      <c r="B46" s="41" t="s">
        <v>491</v>
      </c>
      <c r="C46" s="280">
        <f t="shared" si="0"/>
        <v>6556550</v>
      </c>
      <c r="D46" s="281">
        <v>6556550</v>
      </c>
      <c r="E46" s="267"/>
      <c r="F46" s="267"/>
    </row>
    <row r="47" spans="1:11" ht="69.75" customHeight="1">
      <c r="A47" s="8">
        <v>18050500</v>
      </c>
      <c r="B47" s="56" t="s">
        <v>572</v>
      </c>
      <c r="C47" s="280">
        <f t="shared" si="0"/>
        <v>307500</v>
      </c>
      <c r="D47" s="281">
        <v>307500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492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493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494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500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501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418</v>
      </c>
      <c r="C53" s="275">
        <f t="shared" si="0"/>
        <v>2628700</v>
      </c>
      <c r="D53" s="274">
        <f>D54+D59+D71+D77</f>
        <v>1532050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419</v>
      </c>
      <c r="C54" s="275">
        <f t="shared" si="0"/>
        <v>70000</v>
      </c>
      <c r="D54" s="274">
        <f>SUM(D55:D56,D58)</f>
        <v>70000</v>
      </c>
      <c r="E54" s="265"/>
      <c r="F54" s="265"/>
    </row>
    <row r="55" spans="1:6" s="5" customFormat="1" ht="42" customHeight="1">
      <c r="A55" s="10">
        <v>21010300</v>
      </c>
      <c r="B55" s="55" t="s">
        <v>573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424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433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9</v>
      </c>
      <c r="C58" s="280">
        <f t="shared" si="0"/>
        <v>27000</v>
      </c>
      <c r="D58" s="281">
        <v>27000</v>
      </c>
      <c r="E58" s="266"/>
      <c r="F58" s="266"/>
    </row>
    <row r="59" spans="1:6" s="5" customFormat="1" ht="37.5">
      <c r="A59" s="20">
        <v>22000000</v>
      </c>
      <c r="B59" s="25" t="s">
        <v>420</v>
      </c>
      <c r="C59" s="275">
        <f t="shared" si="0"/>
        <v>1075600</v>
      </c>
      <c r="D59" s="274">
        <f>SUM(D62,D66,D68)</f>
        <v>1075600</v>
      </c>
      <c r="E59" s="265"/>
      <c r="F59" s="265"/>
    </row>
    <row r="60" spans="1:6" s="5" customFormat="1" ht="18.75" hidden="1">
      <c r="A60" s="286">
        <v>22010000</v>
      </c>
      <c r="B60" s="287" t="s">
        <v>486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502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582</v>
      </c>
      <c r="C62" s="275">
        <f>SUM(C63:C65)</f>
        <v>966100</v>
      </c>
      <c r="D62" s="274">
        <f>SUM(D63,D64,D65)</f>
        <v>966100</v>
      </c>
      <c r="E62" s="265"/>
      <c r="F62" s="265"/>
    </row>
    <row r="63" spans="1:6" s="5" customFormat="1" ht="53.25" customHeight="1">
      <c r="A63" s="138">
        <v>22010300</v>
      </c>
      <c r="B63" s="138" t="s">
        <v>497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574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498</v>
      </c>
      <c r="C65" s="275">
        <f t="shared" si="0"/>
        <v>364100</v>
      </c>
      <c r="D65" s="283">
        <v>364100</v>
      </c>
      <c r="E65" s="268"/>
      <c r="F65" s="268"/>
    </row>
    <row r="66" spans="1:6" ht="37.5">
      <c r="A66" s="20">
        <v>22080000</v>
      </c>
      <c r="B66" s="25" t="s">
        <v>461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421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422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481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460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423</v>
      </c>
      <c r="C71" s="275">
        <f t="shared" si="0"/>
        <v>423950</v>
      </c>
      <c r="D71" s="274">
        <f>D72</f>
        <v>386450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424</v>
      </c>
      <c r="C72" s="275">
        <f t="shared" si="0"/>
        <v>386950</v>
      </c>
      <c r="D72" s="274">
        <f>SUM(D73,D74,D75)</f>
        <v>386450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424</v>
      </c>
      <c r="C73" s="284">
        <f t="shared" si="0"/>
        <v>382800</v>
      </c>
      <c r="D73" s="281">
        <v>382800</v>
      </c>
      <c r="E73" s="136"/>
      <c r="F73" s="136"/>
    </row>
    <row r="74" spans="1:6" s="6" customFormat="1" ht="45.75" customHeight="1">
      <c r="A74" s="59">
        <v>24062100</v>
      </c>
      <c r="B74" s="54" t="s">
        <v>586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10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579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425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431</v>
      </c>
      <c r="C78" s="275">
        <f t="shared" si="0"/>
        <v>6500</v>
      </c>
      <c r="D78" s="274">
        <f>D79</f>
        <v>6500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578</v>
      </c>
      <c r="C79" s="275">
        <f t="shared" si="0"/>
        <v>6500</v>
      </c>
      <c r="D79" s="281">
        <v>6500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143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144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260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482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434</v>
      </c>
      <c r="C84" s="291">
        <f t="shared" si="0"/>
        <v>59534210</v>
      </c>
      <c r="D84" s="290">
        <f>D10+D53+D78</f>
        <v>58395760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426</v>
      </c>
      <c r="C85" s="275">
        <f t="shared" si="0"/>
        <v>24076561</v>
      </c>
      <c r="D85" s="274">
        <f>D86</f>
        <v>24076561</v>
      </c>
      <c r="E85" s="264"/>
      <c r="F85" s="264"/>
    </row>
    <row r="86" spans="1:6" s="5" customFormat="1" ht="18" customHeight="1">
      <c r="A86" s="20">
        <v>41000000</v>
      </c>
      <c r="B86" s="25" t="s">
        <v>427</v>
      </c>
      <c r="C86" s="275">
        <f t="shared" si="0"/>
        <v>24076561</v>
      </c>
      <c r="D86" s="274">
        <f>D87+D89+D96+D94</f>
        <v>24076561</v>
      </c>
      <c r="E86" s="265"/>
      <c r="F86" s="265"/>
    </row>
    <row r="87" spans="1:6" ht="18" customHeight="1">
      <c r="A87" s="11">
        <v>41020000</v>
      </c>
      <c r="B87" s="16" t="s">
        <v>428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503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286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504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441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505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253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254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287</v>
      </c>
      <c r="C96" s="275">
        <f>SUM(D96:E96)</f>
        <v>3184861</v>
      </c>
      <c r="D96" s="274">
        <f>SUM(D97,D98,D99,D101,D103,D104,D102,D105,D100)</f>
        <v>3184861</v>
      </c>
      <c r="E96" s="266" t="s">
        <v>587</v>
      </c>
      <c r="F96" s="266"/>
    </row>
    <row r="97" spans="1:6" s="357" customFormat="1" ht="50.25" customHeight="1">
      <c r="A97" s="337">
        <v>41051200</v>
      </c>
      <c r="B97" s="338" t="s">
        <v>252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441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288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244</v>
      </c>
      <c r="C100" s="280">
        <f t="shared" si="0"/>
        <v>421561</v>
      </c>
      <c r="D100" s="281">
        <v>421561</v>
      </c>
      <c r="E100" s="266"/>
      <c r="F100" s="266"/>
    </row>
    <row r="101" spans="1:6" s="357" customFormat="1" ht="47.25">
      <c r="A101" s="337">
        <v>41051500</v>
      </c>
      <c r="B101" s="338" t="s">
        <v>435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229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112</v>
      </c>
      <c r="C103" s="280">
        <f t="shared" si="0"/>
        <v>90400</v>
      </c>
      <c r="D103" s="281">
        <v>90400</v>
      </c>
      <c r="E103" s="135"/>
      <c r="F103" s="135"/>
    </row>
    <row r="104" spans="1:6" s="6" customFormat="1" ht="48.75" customHeight="1">
      <c r="A104" s="477">
        <v>41055000</v>
      </c>
      <c r="B104" s="478" t="s">
        <v>12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445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442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443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444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447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446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429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430</v>
      </c>
      <c r="C114" s="291">
        <f t="shared" si="1"/>
        <v>83610771</v>
      </c>
      <c r="D114" s="290">
        <f>D84+D85</f>
        <v>82472321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587</v>
      </c>
      <c r="E115" s="60"/>
      <c r="F115" s="60"/>
    </row>
    <row r="116" spans="1:6" ht="15.75" customHeight="1">
      <c r="A116" s="12"/>
      <c r="B116" s="40"/>
      <c r="C116" s="40"/>
      <c r="D116" s="60" t="s">
        <v>587</v>
      </c>
      <c r="E116" s="61"/>
      <c r="F116" s="60"/>
    </row>
    <row r="117" spans="1:6" ht="22.5" customHeight="1">
      <c r="A117" s="13"/>
      <c r="B117" s="17" t="s">
        <v>598</v>
      </c>
      <c r="C117" s="17"/>
      <c r="D117" s="60"/>
      <c r="E117" s="31" t="s">
        <v>285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657</v>
      </c>
      <c r="F1" s="679"/>
      <c r="G1" s="336"/>
      <c r="H1" s="65"/>
    </row>
    <row r="2" spans="1:6" ht="27" customHeight="1">
      <c r="A2" s="680" t="s">
        <v>449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588</v>
      </c>
      <c r="B4" s="681" t="s">
        <v>251</v>
      </c>
      <c r="C4" s="683" t="s">
        <v>158</v>
      </c>
      <c r="D4" s="681" t="s">
        <v>412</v>
      </c>
      <c r="E4" s="681" t="s">
        <v>413</v>
      </c>
      <c r="F4" s="681"/>
    </row>
    <row r="5" spans="1:6" ht="18" customHeight="1">
      <c r="A5" s="681"/>
      <c r="B5" s="681"/>
      <c r="C5" s="684"/>
      <c r="D5" s="681"/>
      <c r="E5" s="681" t="s">
        <v>158</v>
      </c>
      <c r="F5" s="681" t="s">
        <v>589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590</v>
      </c>
      <c r="C8" s="69"/>
      <c r="D8" s="70" t="s">
        <v>591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592</v>
      </c>
      <c r="C9" s="69"/>
      <c r="D9" s="70" t="s">
        <v>591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593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594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595</v>
      </c>
      <c r="C12" s="69"/>
      <c r="D12" s="70" t="s">
        <v>591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231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590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592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593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594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233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232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596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597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593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594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233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598</v>
      </c>
      <c r="C27" s="77"/>
      <c r="D27" s="77"/>
      <c r="E27" s="77" t="s">
        <v>285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6"/>
  <sheetViews>
    <sheetView showZeros="0" zoomScale="50" zoomScaleNormal="50" workbookViewId="0" topLeftCell="B1">
      <pane xSplit="4" ySplit="7" topLeftCell="F12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18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92" t="s">
        <v>658</v>
      </c>
      <c r="Q1" s="692"/>
      <c r="R1" s="692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95"/>
      <c r="P2" s="695"/>
      <c r="Q2" s="695"/>
      <c r="R2" s="695"/>
    </row>
    <row r="3" spans="1:18" ht="49.5" customHeight="1">
      <c r="A3" s="502"/>
      <c r="B3" s="693" t="s">
        <v>450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504" t="s">
        <v>599</v>
      </c>
    </row>
    <row r="4" spans="1:18" ht="28.5" customHeight="1">
      <c r="A4" s="502"/>
      <c r="B4" s="696">
        <v>25539000000</v>
      </c>
      <c r="C4" s="696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86"/>
      <c r="B5" s="694" t="s">
        <v>355</v>
      </c>
      <c r="C5" s="694" t="s">
        <v>156</v>
      </c>
      <c r="D5" s="689" t="s">
        <v>167</v>
      </c>
      <c r="E5" s="698" t="s">
        <v>155</v>
      </c>
      <c r="F5" s="687" t="s">
        <v>412</v>
      </c>
      <c r="G5" s="687"/>
      <c r="H5" s="687"/>
      <c r="I5" s="687"/>
      <c r="J5" s="687"/>
      <c r="K5" s="687" t="s">
        <v>413</v>
      </c>
      <c r="L5" s="687"/>
      <c r="M5" s="687"/>
      <c r="N5" s="687"/>
      <c r="O5" s="687"/>
      <c r="P5" s="687"/>
      <c r="Q5" s="687"/>
      <c r="R5" s="688" t="s">
        <v>517</v>
      </c>
    </row>
    <row r="6" spans="1:18" ht="21" customHeight="1">
      <c r="A6" s="686"/>
      <c r="B6" s="694"/>
      <c r="C6" s="694"/>
      <c r="D6" s="690"/>
      <c r="E6" s="698"/>
      <c r="F6" s="687" t="s">
        <v>158</v>
      </c>
      <c r="G6" s="687" t="s">
        <v>600</v>
      </c>
      <c r="H6" s="688" t="s">
        <v>601</v>
      </c>
      <c r="I6" s="688"/>
      <c r="J6" s="688" t="s">
        <v>602</v>
      </c>
      <c r="K6" s="687" t="s">
        <v>158</v>
      </c>
      <c r="L6" s="688" t="s">
        <v>387</v>
      </c>
      <c r="M6" s="688"/>
      <c r="N6" s="697" t="s">
        <v>600</v>
      </c>
      <c r="O6" s="688" t="s">
        <v>601</v>
      </c>
      <c r="P6" s="688"/>
      <c r="Q6" s="688" t="s">
        <v>602</v>
      </c>
      <c r="R6" s="688"/>
    </row>
    <row r="7" spans="1:18" ht="188.25" customHeight="1">
      <c r="A7" s="686"/>
      <c r="B7" s="694"/>
      <c r="C7" s="694"/>
      <c r="D7" s="691"/>
      <c r="E7" s="698"/>
      <c r="F7" s="687"/>
      <c r="G7" s="687"/>
      <c r="H7" s="506" t="s">
        <v>603</v>
      </c>
      <c r="I7" s="506" t="s">
        <v>604</v>
      </c>
      <c r="J7" s="688"/>
      <c r="K7" s="687"/>
      <c r="L7" s="506" t="s">
        <v>388</v>
      </c>
      <c r="M7" s="508" t="s">
        <v>389</v>
      </c>
      <c r="N7" s="697"/>
      <c r="O7" s="506" t="s">
        <v>603</v>
      </c>
      <c r="P7" s="506" t="s">
        <v>604</v>
      </c>
      <c r="Q7" s="688"/>
      <c r="R7" s="688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606</v>
      </c>
      <c r="C9" s="514"/>
      <c r="D9" s="514"/>
      <c r="E9" s="142" t="s">
        <v>605</v>
      </c>
      <c r="F9" s="515">
        <f>F10</f>
        <v>25068482</v>
      </c>
      <c r="G9" s="515">
        <f aca="true" t="shared" si="0" ref="G9:Q9">G10</f>
        <v>25068482</v>
      </c>
      <c r="H9" s="515">
        <f t="shared" si="0"/>
        <v>12903560</v>
      </c>
      <c r="I9" s="515">
        <f t="shared" si="0"/>
        <v>714340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4">F9+K9</f>
        <v>25472893.51</v>
      </c>
    </row>
    <row r="10" spans="1:18" s="512" customFormat="1" ht="19.5" customHeight="1">
      <c r="A10" s="517"/>
      <c r="B10" s="518" t="s">
        <v>356</v>
      </c>
      <c r="C10" s="518"/>
      <c r="D10" s="518"/>
      <c r="E10" s="519" t="s">
        <v>605</v>
      </c>
      <c r="F10" s="520">
        <f>F11+F16+F25+F30+F40+F45+F47+F49+F36+F34</f>
        <v>25068482</v>
      </c>
      <c r="G10" s="520">
        <f aca="true" t="shared" si="2" ref="G10:P10">G11+G16+G25+G30+G40+G45+G47+G49+G36+G34</f>
        <v>25068482</v>
      </c>
      <c r="H10" s="520">
        <f t="shared" si="2"/>
        <v>12903560</v>
      </c>
      <c r="I10" s="520">
        <f t="shared" si="2"/>
        <v>714340</v>
      </c>
      <c r="J10" s="520">
        <f t="shared" si="2"/>
        <v>0</v>
      </c>
      <c r="K10" s="520">
        <f>K11+K16+K25+K30+K40+K45+K47+K49+K36+K34+K38</f>
        <v>404411.51</v>
      </c>
      <c r="L10" s="520">
        <f>L11+L16+L25+L30+L40+L45+L47+L49+L36+L34+L38</f>
        <v>217111.51</v>
      </c>
      <c r="M10" s="520">
        <f>M11+M16+M25+M30+M40+M45+M47+M49+M36+M34+M38</f>
        <v>102871.51</v>
      </c>
      <c r="N10" s="520">
        <f>N11+N16+N25+N30+N40+N45+N47+N49+N36+N34+N38</f>
        <v>187300</v>
      </c>
      <c r="O10" s="520">
        <f t="shared" si="2"/>
        <v>60000</v>
      </c>
      <c r="P10" s="520">
        <f t="shared" si="2"/>
        <v>0</v>
      </c>
      <c r="Q10" s="520">
        <f>Q11+Q16+Q25+Q30+Q38+Q40+Q45+Q47+Q49+Q36+Q34</f>
        <v>217111.51</v>
      </c>
      <c r="R10" s="521">
        <f t="shared" si="1"/>
        <v>25472893.51</v>
      </c>
    </row>
    <row r="11" spans="1:18" s="512" customFormat="1" ht="19.5" customHeight="1">
      <c r="A11" s="517"/>
      <c r="B11" s="522" t="s">
        <v>350</v>
      </c>
      <c r="C11" s="523" t="s">
        <v>351</v>
      </c>
      <c r="D11" s="524" t="s">
        <v>350</v>
      </c>
      <c r="E11" s="525" t="s">
        <v>293</v>
      </c>
      <c r="F11" s="526">
        <f>F12+F13+F14</f>
        <v>14559382</v>
      </c>
      <c r="G11" s="526">
        <f aca="true" t="shared" si="3" ref="G11:G21">F11-J11</f>
        <v>14559382</v>
      </c>
      <c r="H11" s="526">
        <f aca="true" t="shared" si="4" ref="H11:Q11">H12+H13</f>
        <v>9360000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14629382</v>
      </c>
    </row>
    <row r="12" spans="1:22" ht="100.5" customHeight="1">
      <c r="A12" s="528"/>
      <c r="B12" s="529" t="s">
        <v>138</v>
      </c>
      <c r="C12" s="529" t="s">
        <v>141</v>
      </c>
      <c r="D12" s="529" t="s">
        <v>607</v>
      </c>
      <c r="E12" s="530" t="s">
        <v>495</v>
      </c>
      <c r="F12" s="526">
        <v>12238000</v>
      </c>
      <c r="G12" s="531">
        <f t="shared" si="3"/>
        <v>12238000</v>
      </c>
      <c r="H12" s="532">
        <v>9360000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12308000</v>
      </c>
      <c r="T12" s="534">
        <f>F11+F53+F86+F125+F137</f>
        <v>21155549</v>
      </c>
      <c r="U12" s="534">
        <f>H12+H54+H87+H126+H138</f>
        <v>14585195</v>
      </c>
      <c r="V12" s="534">
        <f>I12+I87+I138</f>
        <v>341000</v>
      </c>
    </row>
    <row r="13" spans="1:20" ht="43.5" customHeight="1">
      <c r="A13" s="528"/>
      <c r="B13" s="529" t="s">
        <v>107</v>
      </c>
      <c r="C13" s="535" t="s">
        <v>274</v>
      </c>
      <c r="D13" s="529" t="s">
        <v>616</v>
      </c>
      <c r="E13" s="530" t="s">
        <v>108</v>
      </c>
      <c r="F13" s="526">
        <v>55000</v>
      </c>
      <c r="G13" s="531">
        <f t="shared" si="3"/>
        <v>55000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55000</v>
      </c>
      <c r="T13" s="534"/>
    </row>
    <row r="14" spans="1:20" ht="30" customHeight="1">
      <c r="A14" s="528"/>
      <c r="B14" s="529" t="s">
        <v>82</v>
      </c>
      <c r="C14" s="542" t="s">
        <v>83</v>
      </c>
      <c r="D14" s="657" t="s">
        <v>140</v>
      </c>
      <c r="E14" s="658" t="s">
        <v>84</v>
      </c>
      <c r="F14" s="526">
        <v>2266382</v>
      </c>
      <c r="G14" s="531">
        <f t="shared" si="3"/>
        <v>2266382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2266382</v>
      </c>
      <c r="T14" s="534"/>
    </row>
    <row r="15" spans="1:20" ht="75" customHeight="1">
      <c r="A15" s="528"/>
      <c r="B15" s="529" t="s">
        <v>82</v>
      </c>
      <c r="C15" s="542" t="s">
        <v>83</v>
      </c>
      <c r="D15" s="657" t="s">
        <v>140</v>
      </c>
      <c r="E15" s="658" t="s">
        <v>653</v>
      </c>
      <c r="F15" s="531">
        <v>1911500</v>
      </c>
      <c r="G15" s="531">
        <f t="shared" si="3"/>
        <v>1911500</v>
      </c>
      <c r="H15" s="536"/>
      <c r="I15" s="537"/>
      <c r="J15" s="531"/>
      <c r="K15" s="526"/>
      <c r="L15" s="526"/>
      <c r="M15" s="526"/>
      <c r="N15" s="533"/>
      <c r="O15" s="531"/>
      <c r="P15" s="531"/>
      <c r="Q15" s="531"/>
      <c r="R15" s="516">
        <f t="shared" si="1"/>
        <v>1911500</v>
      </c>
      <c r="T15" s="534"/>
    </row>
    <row r="16" spans="1:20" ht="21" customHeight="1">
      <c r="A16" s="528"/>
      <c r="B16" s="524" t="s">
        <v>350</v>
      </c>
      <c r="C16" s="538" t="s">
        <v>307</v>
      </c>
      <c r="D16" s="539" t="s">
        <v>350</v>
      </c>
      <c r="E16" s="540" t="s">
        <v>306</v>
      </c>
      <c r="F16" s="526">
        <f>F19+F23+F18+F21</f>
        <v>2603000</v>
      </c>
      <c r="G16" s="531">
        <f t="shared" si="3"/>
        <v>2603000</v>
      </c>
      <c r="H16" s="526">
        <f>H19+H23+H18+H21</f>
        <v>1713560</v>
      </c>
      <c r="I16" s="526">
        <f aca="true" t="shared" si="5" ref="I16:Q16">I19+I23+I18</f>
        <v>340</v>
      </c>
      <c r="J16" s="526">
        <f t="shared" si="5"/>
        <v>0</v>
      </c>
      <c r="K16" s="526">
        <f t="shared" si="5"/>
        <v>120000</v>
      </c>
      <c r="L16" s="526">
        <f t="shared" si="5"/>
        <v>0</v>
      </c>
      <c r="M16" s="526"/>
      <c r="N16" s="527">
        <f t="shared" si="5"/>
        <v>120000</v>
      </c>
      <c r="O16" s="526">
        <f t="shared" si="5"/>
        <v>60000</v>
      </c>
      <c r="P16" s="526">
        <f t="shared" si="5"/>
        <v>0</v>
      </c>
      <c r="Q16" s="526">
        <f t="shared" si="5"/>
        <v>0</v>
      </c>
      <c r="R16" s="516">
        <f t="shared" si="1"/>
        <v>2723000</v>
      </c>
      <c r="T16" s="534"/>
    </row>
    <row r="17" spans="1:20" ht="77.25" customHeight="1">
      <c r="A17" s="528"/>
      <c r="B17" s="541" t="s">
        <v>619</v>
      </c>
      <c r="C17" s="542" t="s">
        <v>618</v>
      </c>
      <c r="D17" s="543" t="s">
        <v>350</v>
      </c>
      <c r="E17" s="544" t="s">
        <v>620</v>
      </c>
      <c r="F17" s="526">
        <f>F18</f>
        <v>2125000</v>
      </c>
      <c r="G17" s="531">
        <f t="shared" si="3"/>
        <v>2125000</v>
      </c>
      <c r="H17" s="526">
        <f aca="true" t="shared" si="6" ref="H17:Q17">H18</f>
        <v>1713560</v>
      </c>
      <c r="I17" s="526">
        <f t="shared" si="6"/>
        <v>340</v>
      </c>
      <c r="J17" s="526">
        <f t="shared" si="6"/>
        <v>0</v>
      </c>
      <c r="K17" s="526">
        <f t="shared" si="6"/>
        <v>120000</v>
      </c>
      <c r="L17" s="526">
        <f t="shared" si="6"/>
        <v>0</v>
      </c>
      <c r="M17" s="526"/>
      <c r="N17" s="527">
        <f t="shared" si="6"/>
        <v>120000</v>
      </c>
      <c r="O17" s="526">
        <f t="shared" si="6"/>
        <v>60000</v>
      </c>
      <c r="P17" s="526">
        <f t="shared" si="6"/>
        <v>0</v>
      </c>
      <c r="Q17" s="526">
        <f t="shared" si="6"/>
        <v>0</v>
      </c>
      <c r="R17" s="516">
        <f t="shared" si="1"/>
        <v>2245000</v>
      </c>
      <c r="T17" s="534"/>
    </row>
    <row r="18" spans="1:20" ht="84" customHeight="1">
      <c r="A18" s="528"/>
      <c r="B18" s="545" t="s">
        <v>150</v>
      </c>
      <c r="C18" s="546" t="s">
        <v>151</v>
      </c>
      <c r="D18" s="546" t="s">
        <v>314</v>
      </c>
      <c r="E18" s="544" t="s">
        <v>162</v>
      </c>
      <c r="F18" s="526">
        <v>2125000</v>
      </c>
      <c r="G18" s="531">
        <f t="shared" si="3"/>
        <v>2125000</v>
      </c>
      <c r="H18" s="531">
        <v>1713560</v>
      </c>
      <c r="I18" s="531">
        <v>340</v>
      </c>
      <c r="J18" s="531"/>
      <c r="K18" s="531">
        <v>120000</v>
      </c>
      <c r="L18" s="531"/>
      <c r="M18" s="531"/>
      <c r="N18" s="533">
        <v>120000</v>
      </c>
      <c r="O18" s="531">
        <v>60000</v>
      </c>
      <c r="P18" s="531"/>
      <c r="Q18" s="531"/>
      <c r="R18" s="516">
        <f t="shared" si="1"/>
        <v>2245000</v>
      </c>
      <c r="T18" s="534"/>
    </row>
    <row r="19" spans="1:18" ht="39.75" customHeight="1">
      <c r="A19" s="528"/>
      <c r="B19" s="547" t="s">
        <v>357</v>
      </c>
      <c r="C19" s="547" t="s">
        <v>353</v>
      </c>
      <c r="D19" s="543" t="s">
        <v>350</v>
      </c>
      <c r="E19" s="548" t="s">
        <v>358</v>
      </c>
      <c r="F19" s="526">
        <f>F20</f>
        <v>18000</v>
      </c>
      <c r="G19" s="531">
        <f t="shared" si="3"/>
        <v>18000</v>
      </c>
      <c r="H19" s="549">
        <f>H20</f>
        <v>0</v>
      </c>
      <c r="I19" s="549">
        <f>I20</f>
        <v>0</v>
      </c>
      <c r="J19" s="526">
        <f>J20</f>
        <v>0</v>
      </c>
      <c r="K19" s="526"/>
      <c r="L19" s="526"/>
      <c r="M19" s="526"/>
      <c r="N19" s="527"/>
      <c r="O19" s="526">
        <v>0</v>
      </c>
      <c r="P19" s="526">
        <v>0</v>
      </c>
      <c r="Q19" s="526"/>
      <c r="R19" s="516">
        <f t="shared" si="1"/>
        <v>18000</v>
      </c>
    </row>
    <row r="20" spans="1:18" ht="44.25" customHeight="1">
      <c r="A20" s="528"/>
      <c r="B20" s="545" t="s">
        <v>360</v>
      </c>
      <c r="C20" s="546" t="s">
        <v>354</v>
      </c>
      <c r="D20" s="546" t="s">
        <v>125</v>
      </c>
      <c r="E20" s="550" t="s">
        <v>359</v>
      </c>
      <c r="F20" s="551">
        <v>18000</v>
      </c>
      <c r="G20" s="531">
        <f t="shared" si="3"/>
        <v>18000</v>
      </c>
      <c r="H20" s="549"/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18000</v>
      </c>
    </row>
    <row r="21" spans="1:18" ht="44.25" customHeight="1" hidden="1">
      <c r="A21" s="528"/>
      <c r="B21" s="545" t="s">
        <v>236</v>
      </c>
      <c r="C21" s="546" t="s">
        <v>237</v>
      </c>
      <c r="D21" s="554" t="s">
        <v>238</v>
      </c>
      <c r="E21" s="550" t="s">
        <v>239</v>
      </c>
      <c r="F21" s="551"/>
      <c r="G21" s="531">
        <f t="shared" si="3"/>
        <v>0</v>
      </c>
      <c r="H21" s="531"/>
      <c r="I21" s="549"/>
      <c r="J21" s="531"/>
      <c r="K21" s="552"/>
      <c r="L21" s="552"/>
      <c r="M21" s="552"/>
      <c r="N21" s="552"/>
      <c r="O21" s="553"/>
      <c r="P21" s="553"/>
      <c r="Q21" s="553"/>
      <c r="R21" s="516">
        <f t="shared" si="1"/>
        <v>0</v>
      </c>
    </row>
    <row r="22" spans="1:18" ht="44.25" customHeight="1" hidden="1">
      <c r="A22" s="528"/>
      <c r="B22" s="545"/>
      <c r="C22" s="546"/>
      <c r="D22" s="554"/>
      <c r="E22" s="550"/>
      <c r="F22" s="551"/>
      <c r="G22" s="555"/>
      <c r="H22" s="549"/>
      <c r="I22" s="549"/>
      <c r="J22" s="531"/>
      <c r="K22" s="552"/>
      <c r="L22" s="552"/>
      <c r="M22" s="552"/>
      <c r="N22" s="552"/>
      <c r="O22" s="553"/>
      <c r="P22" s="553"/>
      <c r="Q22" s="553"/>
      <c r="R22" s="516"/>
    </row>
    <row r="23" spans="1:18" ht="29.25" customHeight="1">
      <c r="A23" s="528"/>
      <c r="B23" s="545" t="s">
        <v>19</v>
      </c>
      <c r="C23" s="546" t="s">
        <v>20</v>
      </c>
      <c r="D23" s="543" t="s">
        <v>350</v>
      </c>
      <c r="E23" s="550" t="s">
        <v>628</v>
      </c>
      <c r="F23" s="551">
        <f>F24</f>
        <v>460000</v>
      </c>
      <c r="G23" s="531">
        <f>F23-J23</f>
        <v>460000</v>
      </c>
      <c r="H23" s="556">
        <f aca="true" t="shared" si="7" ref="H23:Q23">H24</f>
        <v>0</v>
      </c>
      <c r="I23" s="556">
        <f t="shared" si="7"/>
        <v>0</v>
      </c>
      <c r="J23" s="551">
        <f t="shared" si="7"/>
        <v>0</v>
      </c>
      <c r="K23" s="551">
        <f t="shared" si="7"/>
        <v>0</v>
      </c>
      <c r="L23" s="551"/>
      <c r="M23" s="551"/>
      <c r="N23" s="551">
        <f t="shared" si="7"/>
        <v>0</v>
      </c>
      <c r="O23" s="551">
        <f t="shared" si="7"/>
        <v>0</v>
      </c>
      <c r="P23" s="551">
        <f t="shared" si="7"/>
        <v>0</v>
      </c>
      <c r="Q23" s="551">
        <f t="shared" si="7"/>
        <v>0</v>
      </c>
      <c r="R23" s="516">
        <f t="shared" si="1"/>
        <v>460000</v>
      </c>
    </row>
    <row r="24" spans="1:18" ht="42" customHeight="1">
      <c r="A24" s="528"/>
      <c r="B24" s="545" t="s">
        <v>21</v>
      </c>
      <c r="C24" s="546" t="s">
        <v>22</v>
      </c>
      <c r="D24" s="543">
        <v>1090</v>
      </c>
      <c r="E24" s="550" t="s">
        <v>24</v>
      </c>
      <c r="F24" s="555">
        <v>460000</v>
      </c>
      <c r="G24" s="531">
        <f>F24-J24</f>
        <v>460000</v>
      </c>
      <c r="H24" s="549"/>
      <c r="I24" s="549"/>
      <c r="J24" s="531"/>
      <c r="K24" s="552"/>
      <c r="L24" s="552"/>
      <c r="M24" s="552"/>
      <c r="N24" s="552"/>
      <c r="O24" s="553"/>
      <c r="P24" s="553"/>
      <c r="Q24" s="553"/>
      <c r="R24" s="516">
        <f t="shared" si="1"/>
        <v>460000</v>
      </c>
    </row>
    <row r="25" spans="1:18" ht="25.5" customHeight="1">
      <c r="A25" s="528"/>
      <c r="B25" s="522" t="s">
        <v>350</v>
      </c>
      <c r="C25" s="557" t="s">
        <v>308</v>
      </c>
      <c r="D25" s="522" t="s">
        <v>350</v>
      </c>
      <c r="E25" s="558" t="s">
        <v>309</v>
      </c>
      <c r="F25" s="551">
        <f>F26+F27+F32</f>
        <v>5508408</v>
      </c>
      <c r="G25" s="551">
        <f aca="true" t="shared" si="8" ref="G25:Q25">G26+G27+G32</f>
        <v>5508408</v>
      </c>
      <c r="H25" s="551">
        <f t="shared" si="8"/>
        <v>1830000</v>
      </c>
      <c r="I25" s="551">
        <f t="shared" si="8"/>
        <v>456000</v>
      </c>
      <c r="J25" s="551">
        <f t="shared" si="8"/>
        <v>0</v>
      </c>
      <c r="K25" s="551">
        <f>K26+K27+K32+K33</f>
        <v>171140</v>
      </c>
      <c r="L25" s="551">
        <f t="shared" si="8"/>
        <v>171140</v>
      </c>
      <c r="M25" s="551">
        <f t="shared" si="8"/>
        <v>81900</v>
      </c>
      <c r="N25" s="551">
        <f t="shared" si="8"/>
        <v>0</v>
      </c>
      <c r="O25" s="551">
        <f t="shared" si="8"/>
        <v>0</v>
      </c>
      <c r="P25" s="551">
        <f t="shared" si="8"/>
        <v>0</v>
      </c>
      <c r="Q25" s="551">
        <f t="shared" si="8"/>
        <v>171140</v>
      </c>
      <c r="R25" s="516">
        <f t="shared" si="1"/>
        <v>5679548</v>
      </c>
    </row>
    <row r="26" spans="1:18" ht="85.5" customHeight="1">
      <c r="A26" s="528"/>
      <c r="B26" s="541" t="s">
        <v>178</v>
      </c>
      <c r="C26" s="546" t="s">
        <v>179</v>
      </c>
      <c r="D26" s="559" t="s">
        <v>610</v>
      </c>
      <c r="E26" s="550" t="s">
        <v>180</v>
      </c>
      <c r="F26" s="551">
        <v>540000</v>
      </c>
      <c r="G26" s="531">
        <f>F26-J26</f>
        <v>540000</v>
      </c>
      <c r="H26" s="551"/>
      <c r="I26" s="551"/>
      <c r="J26" s="551"/>
      <c r="K26" s="556"/>
      <c r="L26" s="556"/>
      <c r="M26" s="556"/>
      <c r="N26" s="556"/>
      <c r="O26" s="556"/>
      <c r="P26" s="556"/>
      <c r="Q26" s="556"/>
      <c r="R26" s="516">
        <f t="shared" si="1"/>
        <v>540000</v>
      </c>
    </row>
    <row r="27" spans="1:18" ht="40.5">
      <c r="A27" s="528"/>
      <c r="B27" s="545" t="s">
        <v>68</v>
      </c>
      <c r="C27" s="546" t="s">
        <v>496</v>
      </c>
      <c r="D27" s="546" t="s">
        <v>610</v>
      </c>
      <c r="E27" s="560" t="s">
        <v>88</v>
      </c>
      <c r="F27" s="551">
        <v>4668408</v>
      </c>
      <c r="G27" s="531">
        <f>F27-J27</f>
        <v>4668408</v>
      </c>
      <c r="H27" s="555">
        <v>1830000</v>
      </c>
      <c r="I27" s="555">
        <v>456000</v>
      </c>
      <c r="J27" s="551"/>
      <c r="K27" s="551">
        <v>171140</v>
      </c>
      <c r="L27" s="551">
        <v>171140</v>
      </c>
      <c r="M27" s="551">
        <v>81900</v>
      </c>
      <c r="N27" s="551"/>
      <c r="O27" s="551"/>
      <c r="P27" s="551"/>
      <c r="Q27" s="555">
        <v>171140</v>
      </c>
      <c r="R27" s="516">
        <f t="shared" si="1"/>
        <v>4839548</v>
      </c>
    </row>
    <row r="28" spans="1:18" ht="40.5" hidden="1">
      <c r="A28" s="528"/>
      <c r="B28" s="561">
        <v>100102</v>
      </c>
      <c r="C28" s="562" t="s">
        <v>608</v>
      </c>
      <c r="D28" s="562"/>
      <c r="E28" s="563" t="s">
        <v>609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40.5" hidden="1">
      <c r="A29" s="528"/>
      <c r="B29" s="546">
        <v>150202</v>
      </c>
      <c r="C29" s="564" t="s">
        <v>611</v>
      </c>
      <c r="D29" s="564"/>
      <c r="E29" s="565" t="s">
        <v>612</v>
      </c>
      <c r="F29" s="551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16">
        <f t="shared" si="1"/>
        <v>0</v>
      </c>
    </row>
    <row r="30" spans="1:18" ht="20.25" hidden="1">
      <c r="A30" s="528"/>
      <c r="B30" s="522" t="s">
        <v>350</v>
      </c>
      <c r="C30" s="557" t="s">
        <v>89</v>
      </c>
      <c r="D30" s="524" t="s">
        <v>350</v>
      </c>
      <c r="E30" s="566" t="s">
        <v>90</v>
      </c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16">
        <f t="shared" si="1"/>
        <v>0</v>
      </c>
    </row>
    <row r="31" spans="1:18" ht="60.75" hidden="1">
      <c r="A31" s="528"/>
      <c r="B31" s="546" t="s">
        <v>109</v>
      </c>
      <c r="C31" s="546" t="s">
        <v>110</v>
      </c>
      <c r="D31" s="546" t="s">
        <v>611</v>
      </c>
      <c r="E31" s="560" t="s">
        <v>111</v>
      </c>
      <c r="F31" s="551"/>
      <c r="G31" s="555"/>
      <c r="H31" s="555"/>
      <c r="I31" s="555"/>
      <c r="J31" s="555"/>
      <c r="K31" s="551"/>
      <c r="L31" s="551"/>
      <c r="M31" s="551"/>
      <c r="N31" s="555"/>
      <c r="O31" s="555"/>
      <c r="P31" s="555"/>
      <c r="Q31" s="555"/>
      <c r="R31" s="516">
        <f t="shared" si="1"/>
        <v>0</v>
      </c>
    </row>
    <row r="32" spans="1:18" ht="40.5">
      <c r="A32" s="528"/>
      <c r="B32" s="546" t="s">
        <v>181</v>
      </c>
      <c r="C32" s="546" t="s">
        <v>182</v>
      </c>
      <c r="D32" s="567" t="s">
        <v>350</v>
      </c>
      <c r="E32" s="560" t="s">
        <v>183</v>
      </c>
      <c r="F32" s="551">
        <f>F33</f>
        <v>300000</v>
      </c>
      <c r="G32" s="531">
        <f>F32-J32</f>
        <v>300000</v>
      </c>
      <c r="H32" s="551">
        <f aca="true" t="shared" si="9" ref="H32:Q32">H33</f>
        <v>0</v>
      </c>
      <c r="I32" s="551">
        <f t="shared" si="9"/>
        <v>0</v>
      </c>
      <c r="J32" s="551">
        <f t="shared" si="9"/>
        <v>0</v>
      </c>
      <c r="K32" s="551">
        <f t="shared" si="9"/>
        <v>0</v>
      </c>
      <c r="L32" s="551">
        <f t="shared" si="9"/>
        <v>0</v>
      </c>
      <c r="M32" s="551"/>
      <c r="N32" s="551">
        <f t="shared" si="9"/>
        <v>0</v>
      </c>
      <c r="O32" s="551">
        <f t="shared" si="9"/>
        <v>0</v>
      </c>
      <c r="P32" s="551">
        <f t="shared" si="9"/>
        <v>0</v>
      </c>
      <c r="Q32" s="551">
        <f t="shared" si="9"/>
        <v>0</v>
      </c>
      <c r="R32" s="516">
        <f t="shared" si="1"/>
        <v>300000</v>
      </c>
    </row>
    <row r="33" spans="1:18" ht="162">
      <c r="A33" s="528"/>
      <c r="B33" s="545" t="s">
        <v>184</v>
      </c>
      <c r="C33" s="546" t="s">
        <v>185</v>
      </c>
      <c r="D33" s="546" t="s">
        <v>186</v>
      </c>
      <c r="E33" s="560" t="s">
        <v>187</v>
      </c>
      <c r="F33" s="551">
        <v>300000</v>
      </c>
      <c r="G33" s="531">
        <f>F33-J33</f>
        <v>300000</v>
      </c>
      <c r="H33" s="555"/>
      <c r="I33" s="555"/>
      <c r="J33" s="555"/>
      <c r="K33" s="551"/>
      <c r="L33" s="551"/>
      <c r="M33" s="551"/>
      <c r="N33" s="555"/>
      <c r="O33" s="555"/>
      <c r="P33" s="555"/>
      <c r="Q33" s="555"/>
      <c r="R33" s="516">
        <f t="shared" si="1"/>
        <v>300000</v>
      </c>
    </row>
    <row r="34" spans="1:18" ht="40.5">
      <c r="A34" s="528"/>
      <c r="B34" s="524" t="s">
        <v>350</v>
      </c>
      <c r="C34" s="557" t="s">
        <v>553</v>
      </c>
      <c r="D34" s="524" t="s">
        <v>350</v>
      </c>
      <c r="E34" s="566" t="s">
        <v>554</v>
      </c>
      <c r="F34" s="551">
        <f>F35</f>
        <v>172000</v>
      </c>
      <c r="G34" s="551">
        <f aca="true" t="shared" si="10" ref="G34:Q34">G35</f>
        <v>172000</v>
      </c>
      <c r="H34" s="551">
        <f t="shared" si="10"/>
        <v>0</v>
      </c>
      <c r="I34" s="551">
        <f t="shared" si="10"/>
        <v>0</v>
      </c>
      <c r="J34" s="551">
        <f t="shared" si="10"/>
        <v>0</v>
      </c>
      <c r="K34" s="551">
        <f t="shared" si="10"/>
        <v>0</v>
      </c>
      <c r="L34" s="551">
        <f t="shared" si="10"/>
        <v>0</v>
      </c>
      <c r="M34" s="551"/>
      <c r="N34" s="551">
        <f t="shared" si="10"/>
        <v>0</v>
      </c>
      <c r="O34" s="551">
        <f t="shared" si="10"/>
        <v>0</v>
      </c>
      <c r="P34" s="551">
        <f t="shared" si="10"/>
        <v>0</v>
      </c>
      <c r="Q34" s="551">
        <f t="shared" si="10"/>
        <v>0</v>
      </c>
      <c r="R34" s="516">
        <f t="shared" si="1"/>
        <v>172000</v>
      </c>
    </row>
    <row r="35" spans="1:18" ht="20.25">
      <c r="A35" s="528"/>
      <c r="B35" s="546" t="s">
        <v>555</v>
      </c>
      <c r="C35" s="546" t="s">
        <v>556</v>
      </c>
      <c r="D35" s="546" t="s">
        <v>557</v>
      </c>
      <c r="E35" s="560" t="s">
        <v>558</v>
      </c>
      <c r="F35" s="551">
        <v>172000</v>
      </c>
      <c r="G35" s="531">
        <f>F35-J35</f>
        <v>172000</v>
      </c>
      <c r="H35" s="555"/>
      <c r="I35" s="555"/>
      <c r="J35" s="555"/>
      <c r="K35" s="551"/>
      <c r="L35" s="551"/>
      <c r="M35" s="551"/>
      <c r="N35" s="555"/>
      <c r="O35" s="555"/>
      <c r="P35" s="555"/>
      <c r="Q35" s="555"/>
      <c r="R35" s="516">
        <f>F35+K35</f>
        <v>172000</v>
      </c>
    </row>
    <row r="36" spans="1:18" ht="20.25" hidden="1">
      <c r="A36" s="528"/>
      <c r="B36" s="524" t="s">
        <v>350</v>
      </c>
      <c r="C36" s="557" t="s">
        <v>89</v>
      </c>
      <c r="D36" s="524" t="s">
        <v>350</v>
      </c>
      <c r="E36" s="566" t="s">
        <v>90</v>
      </c>
      <c r="F36" s="551">
        <f>F37</f>
        <v>0</v>
      </c>
      <c r="G36" s="551">
        <f aca="true" t="shared" si="11" ref="G36:Q36">G37</f>
        <v>0</v>
      </c>
      <c r="H36" s="551">
        <f t="shared" si="11"/>
        <v>0</v>
      </c>
      <c r="I36" s="551">
        <f t="shared" si="11"/>
        <v>0</v>
      </c>
      <c r="J36" s="551">
        <f t="shared" si="11"/>
        <v>0</v>
      </c>
      <c r="K36" s="551">
        <f t="shared" si="11"/>
        <v>0</v>
      </c>
      <c r="L36" s="551">
        <f t="shared" si="11"/>
        <v>0</v>
      </c>
      <c r="M36" s="551"/>
      <c r="N36" s="551">
        <f t="shared" si="11"/>
        <v>0</v>
      </c>
      <c r="O36" s="551">
        <f t="shared" si="11"/>
        <v>0</v>
      </c>
      <c r="P36" s="551">
        <f t="shared" si="11"/>
        <v>0</v>
      </c>
      <c r="Q36" s="551">
        <f t="shared" si="11"/>
        <v>0</v>
      </c>
      <c r="R36" s="516">
        <f>F36+K36</f>
        <v>0</v>
      </c>
    </row>
    <row r="37" spans="1:18" ht="39" customHeight="1" hidden="1">
      <c r="A37" s="528"/>
      <c r="B37" s="546" t="s">
        <v>109</v>
      </c>
      <c r="C37" s="546" t="s">
        <v>110</v>
      </c>
      <c r="D37" s="546" t="s">
        <v>611</v>
      </c>
      <c r="E37" s="560" t="s">
        <v>111</v>
      </c>
      <c r="F37" s="551"/>
      <c r="G37" s="555"/>
      <c r="H37" s="555"/>
      <c r="I37" s="555"/>
      <c r="J37" s="555"/>
      <c r="K37" s="551"/>
      <c r="L37" s="551"/>
      <c r="M37" s="551"/>
      <c r="N37" s="555"/>
      <c r="O37" s="555"/>
      <c r="P37" s="555"/>
      <c r="Q37" s="555"/>
      <c r="R37" s="516">
        <f>F37+K37</f>
        <v>0</v>
      </c>
    </row>
    <row r="38" spans="1:18" ht="39" customHeight="1">
      <c r="A38" s="528"/>
      <c r="B38" s="524" t="s">
        <v>350</v>
      </c>
      <c r="C38" s="557" t="s">
        <v>89</v>
      </c>
      <c r="D38" s="524" t="s">
        <v>350</v>
      </c>
      <c r="E38" s="566" t="s">
        <v>90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39" customHeight="1">
      <c r="A39" s="528"/>
      <c r="B39" s="546" t="s">
        <v>566</v>
      </c>
      <c r="C39" s="546" t="s">
        <v>567</v>
      </c>
      <c r="D39" s="546" t="s">
        <v>568</v>
      </c>
      <c r="E39" s="560" t="s">
        <v>569</v>
      </c>
      <c r="F39" s="551"/>
      <c r="G39" s="555"/>
      <c r="H39" s="555"/>
      <c r="I39" s="555"/>
      <c r="J39" s="555"/>
      <c r="K39" s="551">
        <v>971.51</v>
      </c>
      <c r="L39" s="551">
        <v>971.51</v>
      </c>
      <c r="M39" s="551">
        <v>971.51</v>
      </c>
      <c r="N39" s="555"/>
      <c r="O39" s="555"/>
      <c r="P39" s="555"/>
      <c r="Q39" s="555">
        <v>971.51</v>
      </c>
      <c r="R39" s="516">
        <f>F39+K39</f>
        <v>971.51</v>
      </c>
    </row>
    <row r="40" spans="1:18" ht="40.5">
      <c r="A40" s="528"/>
      <c r="B40" s="524" t="s">
        <v>350</v>
      </c>
      <c r="C40" s="557" t="s">
        <v>294</v>
      </c>
      <c r="D40" s="568" t="s">
        <v>350</v>
      </c>
      <c r="E40" s="569" t="s">
        <v>91</v>
      </c>
      <c r="F40" s="551">
        <f>F41+F43</f>
        <v>2175692</v>
      </c>
      <c r="G40" s="551">
        <f aca="true" t="shared" si="12" ref="G40:Q40">G42+G44</f>
        <v>2175692</v>
      </c>
      <c r="H40" s="551">
        <f t="shared" si="12"/>
        <v>0</v>
      </c>
      <c r="I40" s="551">
        <f t="shared" si="12"/>
        <v>0</v>
      </c>
      <c r="J40" s="551">
        <f t="shared" si="12"/>
        <v>0</v>
      </c>
      <c r="K40" s="551">
        <f t="shared" si="12"/>
        <v>0</v>
      </c>
      <c r="L40" s="551"/>
      <c r="M40" s="551"/>
      <c r="N40" s="551">
        <f t="shared" si="12"/>
        <v>0</v>
      </c>
      <c r="O40" s="551">
        <f t="shared" si="12"/>
        <v>0</v>
      </c>
      <c r="P40" s="551">
        <f t="shared" si="12"/>
        <v>0</v>
      </c>
      <c r="Q40" s="551">
        <f t="shared" si="12"/>
        <v>0</v>
      </c>
      <c r="R40" s="516">
        <f t="shared" si="1"/>
        <v>2175692</v>
      </c>
    </row>
    <row r="41" spans="1:18" ht="60.75">
      <c r="A41" s="528"/>
      <c r="B41" s="541" t="s">
        <v>93</v>
      </c>
      <c r="C41" s="570" t="s">
        <v>92</v>
      </c>
      <c r="D41" s="543" t="s">
        <v>350</v>
      </c>
      <c r="E41" s="544" t="s">
        <v>94</v>
      </c>
      <c r="F41" s="551">
        <f>F42</f>
        <v>190000</v>
      </c>
      <c r="G41" s="531">
        <f>F41-J41</f>
        <v>190000</v>
      </c>
      <c r="H41" s="551">
        <f aca="true" t="shared" si="13" ref="H41:Q41">H42</f>
        <v>0</v>
      </c>
      <c r="I41" s="551">
        <f t="shared" si="13"/>
        <v>0</v>
      </c>
      <c r="J41" s="551">
        <f t="shared" si="13"/>
        <v>0</v>
      </c>
      <c r="K41" s="551">
        <f t="shared" si="13"/>
        <v>0</v>
      </c>
      <c r="L41" s="551"/>
      <c r="M41" s="551"/>
      <c r="N41" s="551">
        <f t="shared" si="13"/>
        <v>0</v>
      </c>
      <c r="O41" s="551">
        <f t="shared" si="13"/>
        <v>0</v>
      </c>
      <c r="P41" s="551">
        <f t="shared" si="13"/>
        <v>0</v>
      </c>
      <c r="Q41" s="551">
        <f t="shared" si="13"/>
        <v>0</v>
      </c>
      <c r="R41" s="516">
        <f t="shared" si="1"/>
        <v>190000</v>
      </c>
    </row>
    <row r="42" spans="1:18" ht="40.5">
      <c r="A42" s="528"/>
      <c r="B42" s="571" t="s">
        <v>95</v>
      </c>
      <c r="C42" s="572" t="s">
        <v>96</v>
      </c>
      <c r="D42" s="572" t="s">
        <v>361</v>
      </c>
      <c r="E42" s="573" t="s">
        <v>362</v>
      </c>
      <c r="F42" s="551">
        <v>190000</v>
      </c>
      <c r="G42" s="531">
        <f>F42-J42</f>
        <v>190000</v>
      </c>
      <c r="H42" s="555"/>
      <c r="I42" s="555"/>
      <c r="J42" s="555"/>
      <c r="K42" s="551"/>
      <c r="L42" s="551"/>
      <c r="M42" s="551"/>
      <c r="N42" s="551"/>
      <c r="O42" s="551"/>
      <c r="P42" s="551"/>
      <c r="Q42" s="551"/>
      <c r="R42" s="516">
        <f t="shared" si="1"/>
        <v>190000</v>
      </c>
    </row>
    <row r="43" spans="1:18" ht="40.5">
      <c r="A43" s="528"/>
      <c r="B43" s="574" t="s">
        <v>476</v>
      </c>
      <c r="C43" s="572" t="s">
        <v>477</v>
      </c>
      <c r="D43" s="567" t="s">
        <v>350</v>
      </c>
      <c r="E43" s="573" t="s">
        <v>478</v>
      </c>
      <c r="F43" s="551">
        <f>F44</f>
        <v>1985692</v>
      </c>
      <c r="G43" s="531">
        <f>F43-J43</f>
        <v>1985692</v>
      </c>
      <c r="H43" s="551">
        <f aca="true" t="shared" si="14" ref="H43:Q43">H44</f>
        <v>0</v>
      </c>
      <c r="I43" s="551">
        <f t="shared" si="14"/>
        <v>0</v>
      </c>
      <c r="J43" s="551">
        <f t="shared" si="14"/>
        <v>0</v>
      </c>
      <c r="K43" s="551">
        <f t="shared" si="14"/>
        <v>0</v>
      </c>
      <c r="L43" s="551"/>
      <c r="M43" s="551"/>
      <c r="N43" s="551">
        <f t="shared" si="14"/>
        <v>0</v>
      </c>
      <c r="O43" s="551">
        <f t="shared" si="14"/>
        <v>0</v>
      </c>
      <c r="P43" s="551">
        <f t="shared" si="14"/>
        <v>0</v>
      </c>
      <c r="Q43" s="551">
        <f t="shared" si="14"/>
        <v>0</v>
      </c>
      <c r="R43" s="516">
        <f t="shared" si="1"/>
        <v>1985692</v>
      </c>
    </row>
    <row r="44" spans="1:18" ht="59.25" customHeight="1">
      <c r="A44" s="528"/>
      <c r="B44" s="575" t="s">
        <v>472</v>
      </c>
      <c r="C44" s="570" t="s">
        <v>473</v>
      </c>
      <c r="D44" s="576" t="s">
        <v>613</v>
      </c>
      <c r="E44" s="560" t="s">
        <v>474</v>
      </c>
      <c r="F44" s="551">
        <v>1985692</v>
      </c>
      <c r="G44" s="531">
        <f>F44-J44</f>
        <v>1985692</v>
      </c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16">
        <f t="shared" si="1"/>
        <v>1985692</v>
      </c>
    </row>
    <row r="45" spans="1:18" ht="39.75" customHeight="1" hidden="1">
      <c r="A45" s="528"/>
      <c r="B45" s="524" t="s">
        <v>350</v>
      </c>
      <c r="C45" s="577" t="s">
        <v>97</v>
      </c>
      <c r="D45" s="524" t="s">
        <v>350</v>
      </c>
      <c r="E45" s="569" t="s">
        <v>98</v>
      </c>
      <c r="F45" s="551">
        <f>F46</f>
        <v>0</v>
      </c>
      <c r="G45" s="531">
        <f>F45-J45</f>
        <v>0</v>
      </c>
      <c r="H45" s="551">
        <f aca="true" t="shared" si="15" ref="H45:Q45">H46</f>
        <v>0</v>
      </c>
      <c r="I45" s="551">
        <f t="shared" si="15"/>
        <v>0</v>
      </c>
      <c r="J45" s="551">
        <f t="shared" si="15"/>
        <v>0</v>
      </c>
      <c r="K45" s="551">
        <f t="shared" si="15"/>
        <v>0</v>
      </c>
      <c r="L45" s="551"/>
      <c r="M45" s="551"/>
      <c r="N45" s="551">
        <f t="shared" si="15"/>
        <v>0</v>
      </c>
      <c r="O45" s="551">
        <f t="shared" si="15"/>
        <v>0</v>
      </c>
      <c r="P45" s="551">
        <f t="shared" si="15"/>
        <v>0</v>
      </c>
      <c r="Q45" s="551">
        <f t="shared" si="15"/>
        <v>0</v>
      </c>
      <c r="R45" s="516">
        <f t="shared" si="1"/>
        <v>0</v>
      </c>
    </row>
    <row r="46" spans="1:18" ht="42" customHeight="1" hidden="1">
      <c r="A46" s="528"/>
      <c r="B46" s="575" t="s">
        <v>99</v>
      </c>
      <c r="C46" s="570" t="s">
        <v>100</v>
      </c>
      <c r="D46" s="576" t="s">
        <v>614</v>
      </c>
      <c r="E46" s="560" t="s">
        <v>363</v>
      </c>
      <c r="F46" s="551"/>
      <c r="G46" s="555"/>
      <c r="H46" s="555"/>
      <c r="I46" s="555"/>
      <c r="J46" s="555"/>
      <c r="K46" s="551"/>
      <c r="L46" s="551"/>
      <c r="M46" s="551"/>
      <c r="N46" s="551"/>
      <c r="O46" s="551"/>
      <c r="P46" s="551"/>
      <c r="Q46" s="551"/>
      <c r="R46" s="516">
        <f t="shared" si="1"/>
        <v>0</v>
      </c>
    </row>
    <row r="47" spans="1:18" ht="62.25" customHeight="1">
      <c r="A47" s="528"/>
      <c r="B47" s="524" t="s">
        <v>350</v>
      </c>
      <c r="C47" s="577" t="s">
        <v>101</v>
      </c>
      <c r="D47" s="524" t="s">
        <v>350</v>
      </c>
      <c r="E47" s="569" t="s">
        <v>102</v>
      </c>
      <c r="F47" s="551">
        <f>F48</f>
        <v>50000</v>
      </c>
      <c r="G47" s="531">
        <f>F47-J47</f>
        <v>50000</v>
      </c>
      <c r="H47" s="551">
        <f aca="true" t="shared" si="16" ref="H47:Q47">H48</f>
        <v>0</v>
      </c>
      <c r="I47" s="551">
        <f t="shared" si="16"/>
        <v>0</v>
      </c>
      <c r="J47" s="551">
        <f t="shared" si="16"/>
        <v>0</v>
      </c>
      <c r="K47" s="551">
        <f t="shared" si="16"/>
        <v>0</v>
      </c>
      <c r="L47" s="551"/>
      <c r="M47" s="551"/>
      <c r="N47" s="551">
        <f t="shared" si="16"/>
        <v>0</v>
      </c>
      <c r="O47" s="551">
        <f t="shared" si="16"/>
        <v>0</v>
      </c>
      <c r="P47" s="551">
        <f t="shared" si="16"/>
        <v>0</v>
      </c>
      <c r="Q47" s="551">
        <f t="shared" si="16"/>
        <v>0</v>
      </c>
      <c r="R47" s="516">
        <f t="shared" si="1"/>
        <v>50000</v>
      </c>
    </row>
    <row r="48" spans="1:18" ht="60" customHeight="1">
      <c r="A48" s="528"/>
      <c r="B48" s="575" t="s">
        <v>103</v>
      </c>
      <c r="C48" s="529" t="s">
        <v>104</v>
      </c>
      <c r="D48" s="529" t="s">
        <v>615</v>
      </c>
      <c r="E48" s="578" t="s">
        <v>105</v>
      </c>
      <c r="F48" s="551">
        <v>50000</v>
      </c>
      <c r="G48" s="531">
        <f>F48-J48</f>
        <v>50000</v>
      </c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16">
        <f t="shared" si="1"/>
        <v>50000</v>
      </c>
    </row>
    <row r="49" spans="1:18" s="512" customFormat="1" ht="44.25" customHeight="1">
      <c r="A49" s="517"/>
      <c r="B49" s="524" t="s">
        <v>350</v>
      </c>
      <c r="C49" s="579" t="s">
        <v>116</v>
      </c>
      <c r="D49" s="524" t="s">
        <v>350</v>
      </c>
      <c r="E49" s="580" t="s">
        <v>117</v>
      </c>
      <c r="F49" s="526">
        <f>F50</f>
        <v>0</v>
      </c>
      <c r="G49" s="526">
        <f aca="true" t="shared" si="17" ref="G49:Q49">G50</f>
        <v>0</v>
      </c>
      <c r="H49" s="526">
        <f t="shared" si="17"/>
        <v>0</v>
      </c>
      <c r="I49" s="526">
        <f t="shared" si="17"/>
        <v>0</v>
      </c>
      <c r="J49" s="526">
        <f t="shared" si="17"/>
        <v>0</v>
      </c>
      <c r="K49" s="526">
        <f t="shared" si="17"/>
        <v>42300</v>
      </c>
      <c r="L49" s="526">
        <f t="shared" si="17"/>
        <v>0</v>
      </c>
      <c r="M49" s="526">
        <f t="shared" si="17"/>
        <v>0</v>
      </c>
      <c r="N49" s="527">
        <f t="shared" si="17"/>
        <v>42300</v>
      </c>
      <c r="O49" s="526">
        <f t="shared" si="17"/>
        <v>0</v>
      </c>
      <c r="P49" s="526">
        <f t="shared" si="17"/>
        <v>0</v>
      </c>
      <c r="Q49" s="526">
        <f t="shared" si="17"/>
        <v>0</v>
      </c>
      <c r="R49" s="516">
        <f t="shared" si="1"/>
        <v>42300</v>
      </c>
    </row>
    <row r="50" spans="1:18" ht="42.75" customHeight="1">
      <c r="A50" s="528"/>
      <c r="B50" s="529" t="s">
        <v>113</v>
      </c>
      <c r="C50" s="529" t="s">
        <v>114</v>
      </c>
      <c r="D50" s="529" t="s">
        <v>364</v>
      </c>
      <c r="E50" s="530" t="s">
        <v>115</v>
      </c>
      <c r="F50" s="526"/>
      <c r="G50" s="531"/>
      <c r="H50" s="531"/>
      <c r="I50" s="531"/>
      <c r="J50" s="531"/>
      <c r="K50" s="526">
        <v>42300</v>
      </c>
      <c r="L50" s="526"/>
      <c r="M50" s="526"/>
      <c r="N50" s="533">
        <v>42300</v>
      </c>
      <c r="O50" s="531"/>
      <c r="P50" s="531"/>
      <c r="Q50" s="531"/>
      <c r="R50" s="516">
        <f t="shared" si="1"/>
        <v>42300</v>
      </c>
    </row>
    <row r="51" spans="1:18" ht="61.5" customHeight="1">
      <c r="A51" s="581"/>
      <c r="B51" s="147" t="s">
        <v>136</v>
      </c>
      <c r="C51" s="147"/>
      <c r="D51" s="147"/>
      <c r="E51" s="142" t="s">
        <v>121</v>
      </c>
      <c r="F51" s="582">
        <f>F52</f>
        <v>43614483.78</v>
      </c>
      <c r="G51" s="582">
        <f aca="true" t="shared" si="18" ref="G51:Q51">G52</f>
        <v>43514283.78</v>
      </c>
      <c r="H51" s="582">
        <f t="shared" si="18"/>
        <v>29768765</v>
      </c>
      <c r="I51" s="582">
        <f t="shared" si="18"/>
        <v>3957359</v>
      </c>
      <c r="J51" s="582">
        <f t="shared" si="18"/>
        <v>0</v>
      </c>
      <c r="K51" s="582">
        <f t="shared" si="18"/>
        <v>1096323.82</v>
      </c>
      <c r="L51" s="582">
        <f t="shared" si="18"/>
        <v>260323.82</v>
      </c>
      <c r="M51" s="582">
        <f t="shared" si="18"/>
        <v>260323.82</v>
      </c>
      <c r="N51" s="582">
        <f t="shared" si="18"/>
        <v>821000</v>
      </c>
      <c r="O51" s="582">
        <f t="shared" si="18"/>
        <v>0</v>
      </c>
      <c r="P51" s="582">
        <f t="shared" si="18"/>
        <v>0</v>
      </c>
      <c r="Q51" s="582">
        <f t="shared" si="18"/>
        <v>275323.82</v>
      </c>
      <c r="R51" s="516">
        <f t="shared" si="1"/>
        <v>44710807.6</v>
      </c>
    </row>
    <row r="52" spans="1:18" ht="55.5" customHeight="1">
      <c r="A52" s="528"/>
      <c r="B52" s="518" t="s">
        <v>137</v>
      </c>
      <c r="C52" s="518"/>
      <c r="D52" s="518"/>
      <c r="E52" s="583" t="s">
        <v>121</v>
      </c>
      <c r="F52" s="584">
        <f>F53+F55+F70+F74+F79</f>
        <v>43614483.78</v>
      </c>
      <c r="G52" s="584">
        <f>G53+G55+G70+G74+G79</f>
        <v>43514283.78</v>
      </c>
      <c r="H52" s="584">
        <f>H53+H55+H70+H74+H79</f>
        <v>29768765</v>
      </c>
      <c r="I52" s="584">
        <f>I53+I55+I70+I74+I79</f>
        <v>3957359</v>
      </c>
      <c r="J52" s="584">
        <f>J53+J55+J70+J74+J79</f>
        <v>0</v>
      </c>
      <c r="K52" s="584">
        <f aca="true" t="shared" si="19" ref="K52:R52">K53+K55+K70+K74+K79+K82</f>
        <v>1096323.82</v>
      </c>
      <c r="L52" s="584">
        <f t="shared" si="19"/>
        <v>260323.82</v>
      </c>
      <c r="M52" s="584">
        <f t="shared" si="19"/>
        <v>260323.82</v>
      </c>
      <c r="N52" s="584">
        <f t="shared" si="19"/>
        <v>821000</v>
      </c>
      <c r="O52" s="584">
        <f t="shared" si="19"/>
        <v>0</v>
      </c>
      <c r="P52" s="584">
        <f t="shared" si="19"/>
        <v>0</v>
      </c>
      <c r="Q52" s="584">
        <f t="shared" si="19"/>
        <v>275323.82</v>
      </c>
      <c r="R52" s="585">
        <f t="shared" si="19"/>
        <v>44710807.6</v>
      </c>
    </row>
    <row r="53" spans="1:18" ht="34.5" customHeight="1">
      <c r="A53" s="528"/>
      <c r="B53" s="522" t="s">
        <v>350</v>
      </c>
      <c r="C53" s="523" t="s">
        <v>351</v>
      </c>
      <c r="D53" s="522" t="s">
        <v>350</v>
      </c>
      <c r="E53" s="525" t="s">
        <v>293</v>
      </c>
      <c r="F53" s="586">
        <f>F54</f>
        <v>627732</v>
      </c>
      <c r="G53" s="531">
        <f>F53-J53</f>
        <v>627732</v>
      </c>
      <c r="H53" s="586">
        <f aca="true" t="shared" si="20" ref="H53:Q53">H54</f>
        <v>504615</v>
      </c>
      <c r="I53" s="587">
        <f t="shared" si="20"/>
        <v>0</v>
      </c>
      <c r="J53" s="586">
        <f t="shared" si="20"/>
        <v>0</v>
      </c>
      <c r="K53" s="586">
        <f t="shared" si="20"/>
        <v>0</v>
      </c>
      <c r="L53" s="586"/>
      <c r="M53" s="586"/>
      <c r="N53" s="586">
        <f t="shared" si="20"/>
        <v>0</v>
      </c>
      <c r="O53" s="586">
        <f t="shared" si="20"/>
        <v>0</v>
      </c>
      <c r="P53" s="586">
        <f t="shared" si="20"/>
        <v>0</v>
      </c>
      <c r="Q53" s="586">
        <f t="shared" si="20"/>
        <v>0</v>
      </c>
      <c r="R53" s="516">
        <f t="shared" si="1"/>
        <v>627732</v>
      </c>
    </row>
    <row r="54" spans="1:18" ht="66" customHeight="1">
      <c r="A54" s="528"/>
      <c r="B54" s="529" t="s">
        <v>139</v>
      </c>
      <c r="C54" s="529" t="s">
        <v>140</v>
      </c>
      <c r="D54" s="529" t="s">
        <v>607</v>
      </c>
      <c r="E54" s="530" t="s">
        <v>142</v>
      </c>
      <c r="F54" s="586">
        <v>627732</v>
      </c>
      <c r="G54" s="531">
        <f>F54-J54</f>
        <v>627732</v>
      </c>
      <c r="H54" s="552">
        <v>504615</v>
      </c>
      <c r="I54" s="588"/>
      <c r="J54" s="586"/>
      <c r="K54" s="552"/>
      <c r="L54" s="552"/>
      <c r="M54" s="552"/>
      <c r="N54" s="552"/>
      <c r="O54" s="552"/>
      <c r="P54" s="552"/>
      <c r="Q54" s="552"/>
      <c r="R54" s="516">
        <f t="shared" si="1"/>
        <v>627732</v>
      </c>
    </row>
    <row r="55" spans="1:18" ht="27" customHeight="1">
      <c r="A55" s="528"/>
      <c r="B55" s="522" t="s">
        <v>350</v>
      </c>
      <c r="C55" s="523" t="s">
        <v>312</v>
      </c>
      <c r="D55" s="522" t="s">
        <v>350</v>
      </c>
      <c r="E55" s="525" t="s">
        <v>313</v>
      </c>
      <c r="F55" s="586">
        <f>F56+F57+F65+F66+F67</f>
        <v>41263341.78</v>
      </c>
      <c r="G55" s="586">
        <f aca="true" t="shared" si="21" ref="G55:Q55">G56+G57+G65+G66+G67</f>
        <v>41163141.78</v>
      </c>
      <c r="H55" s="586">
        <f>H56+H57+H65+H66+H67</f>
        <v>28260080</v>
      </c>
      <c r="I55" s="586">
        <f t="shared" si="21"/>
        <v>3698039</v>
      </c>
      <c r="J55" s="586">
        <f t="shared" si="21"/>
        <v>0</v>
      </c>
      <c r="K55" s="586">
        <f>K56+K57+K65+K66+K67</f>
        <v>1083963</v>
      </c>
      <c r="L55" s="586">
        <f>L56+L57+L65+L66+L67</f>
        <v>247963</v>
      </c>
      <c r="M55" s="586">
        <f>M56+M57+M65+M66+M67</f>
        <v>247963</v>
      </c>
      <c r="N55" s="586">
        <f t="shared" si="21"/>
        <v>821000</v>
      </c>
      <c r="O55" s="586">
        <f t="shared" si="21"/>
        <v>0</v>
      </c>
      <c r="P55" s="586">
        <f t="shared" si="21"/>
        <v>0</v>
      </c>
      <c r="Q55" s="586">
        <f t="shared" si="21"/>
        <v>262963</v>
      </c>
      <c r="R55" s="516">
        <f t="shared" si="1"/>
        <v>42347304.78</v>
      </c>
    </row>
    <row r="56" spans="1:18" ht="33.75" customHeight="1">
      <c r="A56" s="528"/>
      <c r="B56" s="546" t="s">
        <v>261</v>
      </c>
      <c r="C56" s="546" t="s">
        <v>131</v>
      </c>
      <c r="D56" s="546" t="s">
        <v>122</v>
      </c>
      <c r="E56" s="560" t="s">
        <v>262</v>
      </c>
      <c r="F56" s="551">
        <v>6367799.78</v>
      </c>
      <c r="G56" s="531">
        <f>F56-J56</f>
        <v>6367799.78</v>
      </c>
      <c r="H56" s="555">
        <v>4017640</v>
      </c>
      <c r="I56" s="555">
        <v>743260</v>
      </c>
      <c r="J56" s="589"/>
      <c r="K56" s="551">
        <v>300000</v>
      </c>
      <c r="L56" s="551"/>
      <c r="M56" s="551"/>
      <c r="N56" s="555">
        <v>300000</v>
      </c>
      <c r="O56" s="555">
        <v>0</v>
      </c>
      <c r="P56" s="555">
        <v>0</v>
      </c>
      <c r="Q56" s="553"/>
      <c r="R56" s="516">
        <f t="shared" si="1"/>
        <v>6667799.78</v>
      </c>
    </row>
    <row r="57" spans="1:18" ht="87" customHeight="1">
      <c r="A57" s="528"/>
      <c r="B57" s="546" t="s">
        <v>263</v>
      </c>
      <c r="C57" s="546" t="s">
        <v>314</v>
      </c>
      <c r="D57" s="546" t="s">
        <v>123</v>
      </c>
      <c r="E57" s="560" t="s">
        <v>543</v>
      </c>
      <c r="F57" s="551">
        <v>30046924</v>
      </c>
      <c r="G57" s="531">
        <f>F57-J57</f>
        <v>30046924</v>
      </c>
      <c r="H57" s="555">
        <v>20615175</v>
      </c>
      <c r="I57" s="555">
        <v>2733134</v>
      </c>
      <c r="J57" s="589"/>
      <c r="K57" s="555">
        <v>758963</v>
      </c>
      <c r="L57" s="555">
        <v>247963</v>
      </c>
      <c r="M57" s="555">
        <v>247963</v>
      </c>
      <c r="N57" s="555">
        <f>K57-Q57</f>
        <v>511000</v>
      </c>
      <c r="O57" s="555"/>
      <c r="P57" s="555"/>
      <c r="Q57" s="555">
        <v>247963</v>
      </c>
      <c r="R57" s="516">
        <f t="shared" si="1"/>
        <v>30805887</v>
      </c>
    </row>
    <row r="58" spans="1:18" ht="105.75" customHeight="1">
      <c r="A58" s="528"/>
      <c r="B58" s="590" t="s">
        <v>263</v>
      </c>
      <c r="C58" s="590" t="s">
        <v>314</v>
      </c>
      <c r="D58" s="590" t="s">
        <v>123</v>
      </c>
      <c r="E58" s="591" t="s">
        <v>217</v>
      </c>
      <c r="F58" s="592">
        <v>17389200</v>
      </c>
      <c r="G58" s="531">
        <f>F58-J58</f>
        <v>17389200</v>
      </c>
      <c r="H58" s="592">
        <v>14019969</v>
      </c>
      <c r="I58" s="593"/>
      <c r="J58" s="592"/>
      <c r="K58" s="551"/>
      <c r="L58" s="551"/>
      <c r="M58" s="551"/>
      <c r="N58" s="555"/>
      <c r="O58" s="555"/>
      <c r="P58" s="555"/>
      <c r="Q58" s="553"/>
      <c r="R58" s="516">
        <f t="shared" si="1"/>
        <v>17389200</v>
      </c>
    </row>
    <row r="59" spans="1:18" ht="164.25" customHeight="1">
      <c r="A59" s="528"/>
      <c r="B59" s="590" t="s">
        <v>263</v>
      </c>
      <c r="C59" s="590" t="s">
        <v>314</v>
      </c>
      <c r="D59" s="590" t="s">
        <v>123</v>
      </c>
      <c r="E59" s="591" t="s">
        <v>218</v>
      </c>
      <c r="F59" s="592">
        <v>354080</v>
      </c>
      <c r="G59" s="531">
        <f>F59-J59</f>
        <v>354080</v>
      </c>
      <c r="H59" s="592"/>
      <c r="I59" s="593"/>
      <c r="J59" s="592"/>
      <c r="K59" s="555">
        <v>27518</v>
      </c>
      <c r="L59" s="555">
        <v>27518</v>
      </c>
      <c r="M59" s="555">
        <v>27518</v>
      </c>
      <c r="N59" s="555"/>
      <c r="O59" s="555"/>
      <c r="P59" s="555"/>
      <c r="Q59" s="553">
        <v>27518</v>
      </c>
      <c r="R59" s="594">
        <f t="shared" si="1"/>
        <v>381598</v>
      </c>
    </row>
    <row r="60" spans="1:18" ht="174.75" customHeight="1" hidden="1">
      <c r="A60" s="528"/>
      <c r="B60" s="590" t="s">
        <v>263</v>
      </c>
      <c r="C60" s="590" t="s">
        <v>314</v>
      </c>
      <c r="D60" s="590" t="s">
        <v>123</v>
      </c>
      <c r="E60" s="591" t="s">
        <v>219</v>
      </c>
      <c r="F60" s="592"/>
      <c r="G60" s="592"/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/>
    </row>
    <row r="61" spans="1:18" ht="174.75" customHeight="1">
      <c r="A61" s="528"/>
      <c r="B61" s="590" t="s">
        <v>263</v>
      </c>
      <c r="C61" s="590" t="s">
        <v>314</v>
      </c>
      <c r="D61" s="590" t="s">
        <v>123</v>
      </c>
      <c r="E61" s="591" t="s">
        <v>220</v>
      </c>
      <c r="F61" s="592">
        <v>120180.64</v>
      </c>
      <c r="G61" s="531">
        <f>F61-J61</f>
        <v>120180.64</v>
      </c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120180.64</v>
      </c>
    </row>
    <row r="62" spans="1:18" ht="174.75" customHeight="1" hidden="1">
      <c r="A62" s="528"/>
      <c r="B62" s="590" t="s">
        <v>263</v>
      </c>
      <c r="C62" s="590" t="s">
        <v>314</v>
      </c>
      <c r="D62" s="590" t="s">
        <v>123</v>
      </c>
      <c r="E62" s="591" t="s">
        <v>221</v>
      </c>
      <c r="F62" s="592"/>
      <c r="G62" s="592"/>
      <c r="H62" s="592"/>
      <c r="I62" s="593"/>
      <c r="J62" s="592"/>
      <c r="K62" s="551"/>
      <c r="L62" s="551"/>
      <c r="M62" s="551"/>
      <c r="N62" s="555"/>
      <c r="O62" s="555"/>
      <c r="P62" s="555"/>
      <c r="Q62" s="553"/>
      <c r="R62" s="516">
        <f t="shared" si="1"/>
        <v>0</v>
      </c>
    </row>
    <row r="63" spans="1:18" ht="174.75" customHeight="1">
      <c r="A63" s="528"/>
      <c r="B63" s="590" t="s">
        <v>263</v>
      </c>
      <c r="C63" s="590" t="s">
        <v>314</v>
      </c>
      <c r="D63" s="590" t="s">
        <v>123</v>
      </c>
      <c r="E63" s="591" t="s">
        <v>222</v>
      </c>
      <c r="F63" s="592">
        <v>267249</v>
      </c>
      <c r="G63" s="592">
        <f>F63-J63</f>
        <v>267249</v>
      </c>
      <c r="H63" s="592"/>
      <c r="I63" s="593"/>
      <c r="J63" s="592"/>
      <c r="K63" s="551">
        <v>154311.6</v>
      </c>
      <c r="L63" s="551">
        <v>154311.6</v>
      </c>
      <c r="M63" s="551">
        <v>154311.6</v>
      </c>
      <c r="N63" s="555"/>
      <c r="O63" s="555"/>
      <c r="P63" s="555"/>
      <c r="Q63" s="553">
        <v>154311.6</v>
      </c>
      <c r="R63" s="516">
        <f t="shared" si="1"/>
        <v>421560.6</v>
      </c>
    </row>
    <row r="64" spans="1:18" ht="174.75" customHeight="1">
      <c r="A64" s="528"/>
      <c r="B64" s="590" t="s">
        <v>263</v>
      </c>
      <c r="C64" s="590" t="s">
        <v>314</v>
      </c>
      <c r="D64" s="590" t="s">
        <v>123</v>
      </c>
      <c r="E64" s="591" t="s">
        <v>223</v>
      </c>
      <c r="F64" s="592">
        <v>359200</v>
      </c>
      <c r="G64" s="592">
        <f>F64-J64</f>
        <v>359200</v>
      </c>
      <c r="H64" s="592"/>
      <c r="I64" s="593"/>
      <c r="J64" s="592"/>
      <c r="K64" s="551"/>
      <c r="L64" s="551"/>
      <c r="M64" s="551"/>
      <c r="N64" s="555"/>
      <c r="O64" s="555"/>
      <c r="P64" s="555"/>
      <c r="Q64" s="553"/>
      <c r="R64" s="516">
        <f t="shared" si="1"/>
        <v>359200</v>
      </c>
    </row>
    <row r="65" spans="1:18" ht="59.25" customHeight="1">
      <c r="A65" s="528"/>
      <c r="B65" s="546" t="s">
        <v>264</v>
      </c>
      <c r="C65" s="546" t="s">
        <v>352</v>
      </c>
      <c r="D65" s="546" t="s">
        <v>134</v>
      </c>
      <c r="E65" s="550" t="s">
        <v>544</v>
      </c>
      <c r="F65" s="551">
        <v>2720200</v>
      </c>
      <c r="G65" s="555">
        <v>2620000</v>
      </c>
      <c r="H65" s="555">
        <v>2033100</v>
      </c>
      <c r="I65" s="555">
        <v>142789</v>
      </c>
      <c r="J65" s="589"/>
      <c r="K65" s="551">
        <v>25000</v>
      </c>
      <c r="L65" s="551"/>
      <c r="M65" s="551"/>
      <c r="N65" s="555">
        <v>10000</v>
      </c>
      <c r="O65" s="555"/>
      <c r="P65" s="555"/>
      <c r="Q65" s="553">
        <v>15000</v>
      </c>
      <c r="R65" s="516">
        <f aca="true" t="shared" si="22" ref="R65:R101">F65+K65</f>
        <v>2745200</v>
      </c>
    </row>
    <row r="66" spans="1:18" ht="39.75" customHeight="1">
      <c r="A66" s="528"/>
      <c r="B66" s="546" t="s">
        <v>265</v>
      </c>
      <c r="C66" s="546" t="s">
        <v>267</v>
      </c>
      <c r="D66" s="546" t="s">
        <v>124</v>
      </c>
      <c r="E66" s="550" t="s">
        <v>546</v>
      </c>
      <c r="F66" s="551">
        <v>196063</v>
      </c>
      <c r="G66" s="531">
        <f>F66-J66</f>
        <v>196063</v>
      </c>
      <c r="H66" s="555">
        <v>153785</v>
      </c>
      <c r="I66" s="595"/>
      <c r="J66" s="552"/>
      <c r="K66" s="551"/>
      <c r="L66" s="551"/>
      <c r="M66" s="551"/>
      <c r="N66" s="555"/>
      <c r="O66" s="555"/>
      <c r="P66" s="555"/>
      <c r="Q66" s="553"/>
      <c r="R66" s="516">
        <f t="shared" si="22"/>
        <v>196063</v>
      </c>
    </row>
    <row r="67" spans="1:18" s="598" customFormat="1" ht="36.75" customHeight="1">
      <c r="A67" s="596"/>
      <c r="B67" s="545" t="s">
        <v>266</v>
      </c>
      <c r="C67" s="545" t="s">
        <v>268</v>
      </c>
      <c r="D67" s="546" t="s">
        <v>350</v>
      </c>
      <c r="E67" s="597" t="s">
        <v>269</v>
      </c>
      <c r="F67" s="551">
        <f>F68+F69</f>
        <v>1932355</v>
      </c>
      <c r="G67" s="551">
        <f aca="true" t="shared" si="23" ref="G67:Q67">G68+G69</f>
        <v>1932355</v>
      </c>
      <c r="H67" s="551">
        <f t="shared" si="23"/>
        <v>1440380</v>
      </c>
      <c r="I67" s="551">
        <f t="shared" si="23"/>
        <v>78856</v>
      </c>
      <c r="J67" s="551">
        <f t="shared" si="23"/>
        <v>0</v>
      </c>
      <c r="K67" s="551">
        <f t="shared" si="23"/>
        <v>0</v>
      </c>
      <c r="L67" s="551"/>
      <c r="M67" s="551"/>
      <c r="N67" s="551">
        <f t="shared" si="23"/>
        <v>0</v>
      </c>
      <c r="O67" s="551">
        <f t="shared" si="23"/>
        <v>0</v>
      </c>
      <c r="P67" s="551">
        <f t="shared" si="23"/>
        <v>0</v>
      </c>
      <c r="Q67" s="551">
        <f t="shared" si="23"/>
        <v>0</v>
      </c>
      <c r="R67" s="516">
        <f t="shared" si="22"/>
        <v>1932355</v>
      </c>
    </row>
    <row r="68" spans="1:18" s="598" customFormat="1" ht="41.25" customHeight="1">
      <c r="A68" s="596"/>
      <c r="B68" s="545" t="s">
        <v>576</v>
      </c>
      <c r="C68" s="599" t="s">
        <v>575</v>
      </c>
      <c r="D68" s="545" t="s">
        <v>124</v>
      </c>
      <c r="E68" s="544" t="s">
        <v>577</v>
      </c>
      <c r="F68" s="551">
        <v>1903735</v>
      </c>
      <c r="G68" s="531">
        <f>F68-J68</f>
        <v>1903735</v>
      </c>
      <c r="H68" s="555">
        <v>1440380</v>
      </c>
      <c r="I68" s="555">
        <v>78856</v>
      </c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1903735</v>
      </c>
    </row>
    <row r="69" spans="1:18" s="598" customFormat="1" ht="36.75" customHeight="1">
      <c r="A69" s="596"/>
      <c r="B69" s="545" t="s">
        <v>367</v>
      </c>
      <c r="C69" s="599" t="s">
        <v>368</v>
      </c>
      <c r="D69" s="545" t="s">
        <v>124</v>
      </c>
      <c r="E69" s="601" t="s">
        <v>370</v>
      </c>
      <c r="F69" s="551">
        <v>28620</v>
      </c>
      <c r="G69" s="531">
        <f>F69-J69</f>
        <v>28620</v>
      </c>
      <c r="H69" s="595"/>
      <c r="I69" s="595"/>
      <c r="J69" s="600"/>
      <c r="K69" s="586"/>
      <c r="L69" s="586"/>
      <c r="M69" s="586"/>
      <c r="N69" s="552"/>
      <c r="O69" s="552"/>
      <c r="P69" s="552"/>
      <c r="Q69" s="552"/>
      <c r="R69" s="516">
        <f t="shared" si="22"/>
        <v>28620</v>
      </c>
    </row>
    <row r="70" spans="1:18" ht="30" customHeight="1">
      <c r="A70" s="528"/>
      <c r="B70" s="522" t="s">
        <v>350</v>
      </c>
      <c r="C70" s="602" t="s">
        <v>307</v>
      </c>
      <c r="D70" s="524" t="s">
        <v>350</v>
      </c>
      <c r="E70" s="603" t="s">
        <v>306</v>
      </c>
      <c r="F70" s="551">
        <f>F71+F73</f>
        <v>51500</v>
      </c>
      <c r="G70" s="551">
        <f aca="true" t="shared" si="24" ref="G70:Q70">G71+G73</f>
        <v>51500</v>
      </c>
      <c r="H70" s="556">
        <f t="shared" si="24"/>
        <v>0</v>
      </c>
      <c r="I70" s="556">
        <f t="shared" si="24"/>
        <v>0</v>
      </c>
      <c r="J70" s="551">
        <f t="shared" si="24"/>
        <v>0</v>
      </c>
      <c r="K70" s="551">
        <f t="shared" si="24"/>
        <v>0</v>
      </c>
      <c r="L70" s="551"/>
      <c r="M70" s="551"/>
      <c r="N70" s="551">
        <f t="shared" si="24"/>
        <v>0</v>
      </c>
      <c r="O70" s="551">
        <f t="shared" si="24"/>
        <v>0</v>
      </c>
      <c r="P70" s="551">
        <f t="shared" si="24"/>
        <v>0</v>
      </c>
      <c r="Q70" s="551">
        <f t="shared" si="24"/>
        <v>0</v>
      </c>
      <c r="R70" s="516">
        <f t="shared" si="22"/>
        <v>51500</v>
      </c>
    </row>
    <row r="71" spans="1:18" ht="42.75" customHeight="1">
      <c r="A71" s="528"/>
      <c r="B71" s="545" t="s">
        <v>621</v>
      </c>
      <c r="C71" s="546" t="s">
        <v>345</v>
      </c>
      <c r="D71" s="546" t="s">
        <v>350</v>
      </c>
      <c r="E71" s="550" t="s">
        <v>622</v>
      </c>
      <c r="F71" s="551">
        <f>F72</f>
        <v>51500</v>
      </c>
      <c r="G71" s="531">
        <f>F71-J71</f>
        <v>51500</v>
      </c>
      <c r="H71" s="556">
        <f aca="true" t="shared" si="25" ref="H71:Q71">H72</f>
        <v>0</v>
      </c>
      <c r="I71" s="556">
        <f t="shared" si="25"/>
        <v>0</v>
      </c>
      <c r="J71" s="551">
        <f t="shared" si="25"/>
        <v>0</v>
      </c>
      <c r="K71" s="551"/>
      <c r="L71" s="551"/>
      <c r="M71" s="551"/>
      <c r="N71" s="551">
        <f t="shared" si="25"/>
        <v>0</v>
      </c>
      <c r="O71" s="551">
        <f t="shared" si="25"/>
        <v>0</v>
      </c>
      <c r="P71" s="551">
        <f t="shared" si="25"/>
        <v>0</v>
      </c>
      <c r="Q71" s="551">
        <f t="shared" si="25"/>
        <v>0</v>
      </c>
      <c r="R71" s="516">
        <f t="shared" si="22"/>
        <v>51500</v>
      </c>
    </row>
    <row r="72" spans="1:18" ht="59.25" customHeight="1">
      <c r="A72" s="528"/>
      <c r="B72" s="545" t="s">
        <v>623</v>
      </c>
      <c r="C72" s="546" t="s">
        <v>624</v>
      </c>
      <c r="D72" s="546" t="s">
        <v>125</v>
      </c>
      <c r="E72" s="544" t="s">
        <v>625</v>
      </c>
      <c r="F72" s="551">
        <v>51500</v>
      </c>
      <c r="G72" s="531">
        <f>F72-J72</f>
        <v>51500</v>
      </c>
      <c r="H72" s="588"/>
      <c r="I72" s="588"/>
      <c r="J72" s="552"/>
      <c r="K72" s="552"/>
      <c r="L72" s="552"/>
      <c r="M72" s="552"/>
      <c r="N72" s="552"/>
      <c r="O72" s="553"/>
      <c r="P72" s="553"/>
      <c r="Q72" s="553"/>
      <c r="R72" s="516">
        <f t="shared" si="22"/>
        <v>51500</v>
      </c>
    </row>
    <row r="73" spans="1:18" ht="94.5" customHeight="1" hidden="1">
      <c r="A73" s="528"/>
      <c r="B73" s="604" t="s">
        <v>626</v>
      </c>
      <c r="C73" s="604" t="s">
        <v>315</v>
      </c>
      <c r="D73" s="604" t="s">
        <v>125</v>
      </c>
      <c r="E73" s="605" t="s">
        <v>384</v>
      </c>
      <c r="F73" s="551"/>
      <c r="G73" s="531">
        <f>F73-J73</f>
        <v>0</v>
      </c>
      <c r="H73" s="595"/>
      <c r="I73" s="595"/>
      <c r="J73" s="555"/>
      <c r="K73" s="551"/>
      <c r="L73" s="551"/>
      <c r="M73" s="551"/>
      <c r="N73" s="555"/>
      <c r="O73" s="555"/>
      <c r="P73" s="555"/>
      <c r="Q73" s="555"/>
      <c r="R73" s="516">
        <f t="shared" si="22"/>
        <v>0</v>
      </c>
    </row>
    <row r="74" spans="1:18" ht="30" customHeight="1">
      <c r="A74" s="528"/>
      <c r="B74" s="522" t="s">
        <v>350</v>
      </c>
      <c r="C74" s="523" t="s">
        <v>319</v>
      </c>
      <c r="D74" s="522" t="s">
        <v>350</v>
      </c>
      <c r="E74" s="525" t="s">
        <v>320</v>
      </c>
      <c r="F74" s="551">
        <f>F75+F77</f>
        <v>1671910</v>
      </c>
      <c r="G74" s="551">
        <f aca="true" t="shared" si="26" ref="G74:Q74">G75+G77</f>
        <v>1671910</v>
      </c>
      <c r="H74" s="551">
        <f t="shared" si="26"/>
        <v>1004070</v>
      </c>
      <c r="I74" s="551">
        <f t="shared" si="26"/>
        <v>259320</v>
      </c>
      <c r="J74" s="551">
        <f t="shared" si="26"/>
        <v>0</v>
      </c>
      <c r="K74" s="551">
        <f t="shared" si="26"/>
        <v>0</v>
      </c>
      <c r="L74" s="551"/>
      <c r="M74" s="551"/>
      <c r="N74" s="551">
        <f t="shared" si="26"/>
        <v>0</v>
      </c>
      <c r="O74" s="551">
        <f t="shared" si="26"/>
        <v>0</v>
      </c>
      <c r="P74" s="551">
        <f t="shared" si="26"/>
        <v>0</v>
      </c>
      <c r="Q74" s="551">
        <f t="shared" si="26"/>
        <v>0</v>
      </c>
      <c r="R74" s="516">
        <f t="shared" si="22"/>
        <v>1671910</v>
      </c>
    </row>
    <row r="75" spans="1:18" ht="42" customHeight="1">
      <c r="A75" s="528"/>
      <c r="B75" s="547" t="s">
        <v>64</v>
      </c>
      <c r="C75" s="547" t="s">
        <v>317</v>
      </c>
      <c r="D75" s="543" t="s">
        <v>350</v>
      </c>
      <c r="E75" s="548" t="s">
        <v>385</v>
      </c>
      <c r="F75" s="551">
        <f>F76</f>
        <v>65000</v>
      </c>
      <c r="G75" s="531">
        <f>F75-J75</f>
        <v>65000</v>
      </c>
      <c r="H75" s="556">
        <f aca="true" t="shared" si="27" ref="H75:Q75">H76</f>
        <v>0</v>
      </c>
      <c r="I75" s="556">
        <f t="shared" si="27"/>
        <v>0</v>
      </c>
      <c r="J75" s="551">
        <f t="shared" si="27"/>
        <v>0</v>
      </c>
      <c r="K75" s="551">
        <f t="shared" si="27"/>
        <v>0</v>
      </c>
      <c r="L75" s="551"/>
      <c r="M75" s="551"/>
      <c r="N75" s="551">
        <f t="shared" si="27"/>
        <v>0</v>
      </c>
      <c r="O75" s="551">
        <f t="shared" si="27"/>
        <v>0</v>
      </c>
      <c r="P75" s="551">
        <f t="shared" si="27"/>
        <v>0</v>
      </c>
      <c r="Q75" s="551">
        <f t="shared" si="27"/>
        <v>0</v>
      </c>
      <c r="R75" s="516">
        <f t="shared" si="22"/>
        <v>65000</v>
      </c>
    </row>
    <row r="76" spans="1:18" s="512" customFormat="1" ht="60.75">
      <c r="A76" s="517"/>
      <c r="B76" s="546" t="s">
        <v>65</v>
      </c>
      <c r="C76" s="546" t="s">
        <v>318</v>
      </c>
      <c r="D76" s="546" t="s">
        <v>126</v>
      </c>
      <c r="E76" s="550" t="s">
        <v>386</v>
      </c>
      <c r="F76" s="551">
        <v>65000</v>
      </c>
      <c r="G76" s="531">
        <f>F76-J76</f>
        <v>65000</v>
      </c>
      <c r="H76" s="595">
        <v>0</v>
      </c>
      <c r="I76" s="595">
        <v>0</v>
      </c>
      <c r="J76" s="526">
        <v>0</v>
      </c>
      <c r="K76" s="526"/>
      <c r="L76" s="526"/>
      <c r="M76" s="526"/>
      <c r="N76" s="527"/>
      <c r="O76" s="526"/>
      <c r="P76" s="526"/>
      <c r="Q76" s="526"/>
      <c r="R76" s="516">
        <f t="shared" si="22"/>
        <v>65000</v>
      </c>
    </row>
    <row r="77" spans="1:18" s="512" customFormat="1" ht="36.75" customHeight="1">
      <c r="A77" s="517"/>
      <c r="B77" s="546" t="s">
        <v>66</v>
      </c>
      <c r="C77" s="546" t="s">
        <v>289</v>
      </c>
      <c r="D77" s="543" t="s">
        <v>350</v>
      </c>
      <c r="E77" s="544" t="s">
        <v>284</v>
      </c>
      <c r="F77" s="551">
        <f>F78</f>
        <v>1606910</v>
      </c>
      <c r="G77" s="531">
        <f>F77-J77</f>
        <v>1606910</v>
      </c>
      <c r="H77" s="551">
        <f aca="true" t="shared" si="28" ref="H77:Q77">H78</f>
        <v>1004070</v>
      </c>
      <c r="I77" s="551">
        <f>I78</f>
        <v>259320</v>
      </c>
      <c r="J77" s="551">
        <f t="shared" si="28"/>
        <v>0</v>
      </c>
      <c r="K77" s="551">
        <f t="shared" si="28"/>
        <v>0</v>
      </c>
      <c r="L77" s="551"/>
      <c r="M77" s="551"/>
      <c r="N77" s="551">
        <f t="shared" si="28"/>
        <v>0</v>
      </c>
      <c r="O77" s="551">
        <f t="shared" si="28"/>
        <v>0</v>
      </c>
      <c r="P77" s="551">
        <f t="shared" si="28"/>
        <v>0</v>
      </c>
      <c r="Q77" s="551">
        <f t="shared" si="28"/>
        <v>0</v>
      </c>
      <c r="R77" s="516">
        <f t="shared" si="22"/>
        <v>1606910</v>
      </c>
    </row>
    <row r="78" spans="1:18" s="608" customFormat="1" ht="60.75">
      <c r="A78" s="606"/>
      <c r="B78" s="529" t="s">
        <v>67</v>
      </c>
      <c r="C78" s="529" t="s">
        <v>290</v>
      </c>
      <c r="D78" s="529" t="s">
        <v>126</v>
      </c>
      <c r="E78" s="607" t="s">
        <v>390</v>
      </c>
      <c r="F78" s="551">
        <v>1606910</v>
      </c>
      <c r="G78" s="531">
        <f>F78-J78</f>
        <v>1606910</v>
      </c>
      <c r="H78" s="555">
        <v>1004070</v>
      </c>
      <c r="I78" s="555">
        <v>259320</v>
      </c>
      <c r="J78" s="553">
        <v>0</v>
      </c>
      <c r="K78" s="586"/>
      <c r="L78" s="586"/>
      <c r="M78" s="586"/>
      <c r="N78" s="552"/>
      <c r="O78" s="553"/>
      <c r="P78" s="553"/>
      <c r="Q78" s="553"/>
      <c r="R78" s="516">
        <f t="shared" si="22"/>
        <v>1606910</v>
      </c>
    </row>
    <row r="79" spans="1:18" s="608" customFormat="1" ht="20.25" hidden="1">
      <c r="A79" s="606"/>
      <c r="B79" s="522" t="s">
        <v>350</v>
      </c>
      <c r="C79" s="557" t="s">
        <v>89</v>
      </c>
      <c r="D79" s="524" t="s">
        <v>350</v>
      </c>
      <c r="E79" s="566" t="s">
        <v>90</v>
      </c>
      <c r="F79" s="556">
        <f>F80</f>
        <v>0</v>
      </c>
      <c r="G79" s="556">
        <f aca="true" t="shared" si="29" ref="G79:Q79">G80</f>
        <v>0</v>
      </c>
      <c r="H79" s="556">
        <f t="shared" si="29"/>
        <v>0</v>
      </c>
      <c r="I79" s="556">
        <f t="shared" si="29"/>
        <v>0</v>
      </c>
      <c r="J79" s="551">
        <f t="shared" si="29"/>
        <v>0</v>
      </c>
      <c r="K79" s="551">
        <f t="shared" si="29"/>
        <v>0</v>
      </c>
      <c r="L79" s="551"/>
      <c r="M79" s="551"/>
      <c r="N79" s="551">
        <f t="shared" si="29"/>
        <v>0</v>
      </c>
      <c r="O79" s="551">
        <f t="shared" si="29"/>
        <v>0</v>
      </c>
      <c r="P79" s="551">
        <f t="shared" si="29"/>
        <v>0</v>
      </c>
      <c r="Q79" s="551">
        <f t="shared" si="29"/>
        <v>0</v>
      </c>
      <c r="R79" s="516">
        <f t="shared" si="22"/>
        <v>0</v>
      </c>
    </row>
    <row r="80" spans="1:18" s="608" customFormat="1" ht="40.5" hidden="1">
      <c r="A80" s="606"/>
      <c r="B80" s="559" t="s">
        <v>469</v>
      </c>
      <c r="C80" s="546" t="s">
        <v>468</v>
      </c>
      <c r="D80" s="609" t="s">
        <v>350</v>
      </c>
      <c r="E80" s="560" t="s">
        <v>470</v>
      </c>
      <c r="F80" s="556">
        <f>F81</f>
        <v>0</v>
      </c>
      <c r="G80" s="556">
        <f aca="true" t="shared" si="30" ref="G80:Q80">G81</f>
        <v>0</v>
      </c>
      <c r="H80" s="556">
        <f t="shared" si="30"/>
        <v>0</v>
      </c>
      <c r="I80" s="556">
        <f t="shared" si="30"/>
        <v>0</v>
      </c>
      <c r="J80" s="551">
        <f t="shared" si="30"/>
        <v>0</v>
      </c>
      <c r="K80" s="551">
        <f t="shared" si="30"/>
        <v>0</v>
      </c>
      <c r="L80" s="551"/>
      <c r="M80" s="551"/>
      <c r="N80" s="551">
        <f t="shared" si="30"/>
        <v>0</v>
      </c>
      <c r="O80" s="551">
        <f t="shared" si="30"/>
        <v>0</v>
      </c>
      <c r="P80" s="551">
        <f t="shared" si="30"/>
        <v>0</v>
      </c>
      <c r="Q80" s="551">
        <f t="shared" si="30"/>
        <v>0</v>
      </c>
      <c r="R80" s="516">
        <f t="shared" si="22"/>
        <v>0</v>
      </c>
    </row>
    <row r="81" spans="1:18" s="608" customFormat="1" ht="40.5" hidden="1">
      <c r="A81" s="606"/>
      <c r="B81" s="546" t="s">
        <v>466</v>
      </c>
      <c r="C81" s="546" t="s">
        <v>467</v>
      </c>
      <c r="D81" s="546" t="s">
        <v>611</v>
      </c>
      <c r="E81" s="560" t="s">
        <v>471</v>
      </c>
      <c r="F81" s="556"/>
      <c r="G81" s="595"/>
      <c r="H81" s="595"/>
      <c r="I81" s="595"/>
      <c r="J81" s="553"/>
      <c r="K81" s="586"/>
      <c r="L81" s="586"/>
      <c r="M81" s="586"/>
      <c r="N81" s="552"/>
      <c r="O81" s="553"/>
      <c r="P81" s="553"/>
      <c r="Q81" s="553"/>
      <c r="R81" s="516">
        <f t="shared" si="22"/>
        <v>0</v>
      </c>
    </row>
    <row r="82" spans="1:18" s="608" customFormat="1" ht="20.25">
      <c r="A82" s="606"/>
      <c r="B82" s="522" t="s">
        <v>350</v>
      </c>
      <c r="C82" s="557" t="s">
        <v>89</v>
      </c>
      <c r="D82" s="524" t="s">
        <v>350</v>
      </c>
      <c r="E82" s="566" t="s">
        <v>90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1">
      <c r="A83" s="606"/>
      <c r="B83" s="546" t="s">
        <v>570</v>
      </c>
      <c r="C83" s="546" t="s">
        <v>567</v>
      </c>
      <c r="D83" s="546" t="s">
        <v>568</v>
      </c>
      <c r="E83" s="560" t="s">
        <v>569</v>
      </c>
      <c r="F83" s="556"/>
      <c r="G83" s="595"/>
      <c r="H83" s="595"/>
      <c r="I83" s="595"/>
      <c r="J83" s="553"/>
      <c r="K83" s="586">
        <v>12360.82</v>
      </c>
      <c r="L83" s="586">
        <v>12360.82</v>
      </c>
      <c r="M83" s="586">
        <v>12360.82</v>
      </c>
      <c r="N83" s="552"/>
      <c r="O83" s="553"/>
      <c r="P83" s="553"/>
      <c r="Q83" s="553">
        <v>12360.82</v>
      </c>
      <c r="R83" s="516">
        <f t="shared" si="22"/>
        <v>12360.82</v>
      </c>
    </row>
    <row r="84" spans="1:18" s="608" customFormat="1" ht="83.25" customHeight="1">
      <c r="A84" s="606"/>
      <c r="B84" s="147" t="s">
        <v>629</v>
      </c>
      <c r="C84" s="147"/>
      <c r="D84" s="147"/>
      <c r="E84" s="142" t="s">
        <v>127</v>
      </c>
      <c r="F84" s="582">
        <f>F85</f>
        <v>5095973</v>
      </c>
      <c r="G84" s="582">
        <f aca="true" t="shared" si="31" ref="G84:Q84">G85</f>
        <v>5095973</v>
      </c>
      <c r="H84" s="582">
        <f t="shared" si="31"/>
        <v>2982780</v>
      </c>
      <c r="I84" s="582">
        <f t="shared" si="31"/>
        <v>63000</v>
      </c>
      <c r="J84" s="582">
        <f t="shared" si="31"/>
        <v>0</v>
      </c>
      <c r="K84" s="582">
        <f t="shared" si="31"/>
        <v>0</v>
      </c>
      <c r="L84" s="582"/>
      <c r="M84" s="582"/>
      <c r="N84" s="582">
        <f t="shared" si="31"/>
        <v>0</v>
      </c>
      <c r="O84" s="582">
        <f t="shared" si="31"/>
        <v>0</v>
      </c>
      <c r="P84" s="582">
        <f t="shared" si="31"/>
        <v>0</v>
      </c>
      <c r="Q84" s="582">
        <f t="shared" si="31"/>
        <v>0</v>
      </c>
      <c r="R84" s="516">
        <f t="shared" si="22"/>
        <v>5095973</v>
      </c>
    </row>
    <row r="85" spans="1:18" s="608" customFormat="1" ht="60.75">
      <c r="A85" s="606"/>
      <c r="B85" s="518" t="s">
        <v>630</v>
      </c>
      <c r="C85" s="518"/>
      <c r="D85" s="518"/>
      <c r="E85" s="519" t="s">
        <v>127</v>
      </c>
      <c r="F85" s="584">
        <f>F86+F91+F88</f>
        <v>5095973</v>
      </c>
      <c r="G85" s="584">
        <f aca="true" t="shared" si="32" ref="G85:Q85">G86+G91+G88</f>
        <v>5095973</v>
      </c>
      <c r="H85" s="584">
        <f t="shared" si="32"/>
        <v>2982780</v>
      </c>
      <c r="I85" s="584">
        <f t="shared" si="32"/>
        <v>63000</v>
      </c>
      <c r="J85" s="584">
        <f t="shared" si="32"/>
        <v>0</v>
      </c>
      <c r="K85" s="584">
        <f t="shared" si="32"/>
        <v>0</v>
      </c>
      <c r="L85" s="584">
        <f t="shared" si="32"/>
        <v>0</v>
      </c>
      <c r="M85" s="584"/>
      <c r="N85" s="584">
        <f t="shared" si="32"/>
        <v>0</v>
      </c>
      <c r="O85" s="584">
        <f t="shared" si="32"/>
        <v>0</v>
      </c>
      <c r="P85" s="584">
        <f t="shared" si="32"/>
        <v>0</v>
      </c>
      <c r="Q85" s="584">
        <f t="shared" si="32"/>
        <v>0</v>
      </c>
      <c r="R85" s="516">
        <f t="shared" si="22"/>
        <v>5095973</v>
      </c>
    </row>
    <row r="86" spans="1:18" s="608" customFormat="1" ht="22.5" customHeight="1">
      <c r="A86" s="606"/>
      <c r="B86" s="522" t="s">
        <v>350</v>
      </c>
      <c r="C86" s="523" t="s">
        <v>351</v>
      </c>
      <c r="D86" s="522" t="s">
        <v>350</v>
      </c>
      <c r="E86" s="525" t="s">
        <v>293</v>
      </c>
      <c r="F86" s="586">
        <f>F87</f>
        <v>3779235</v>
      </c>
      <c r="G86" s="586">
        <f aca="true" t="shared" si="33" ref="G86:Q86">G87</f>
        <v>3779235</v>
      </c>
      <c r="H86" s="586">
        <f t="shared" si="33"/>
        <v>2982780</v>
      </c>
      <c r="I86" s="586">
        <f t="shared" si="33"/>
        <v>63000</v>
      </c>
      <c r="J86" s="586">
        <f t="shared" si="33"/>
        <v>0</v>
      </c>
      <c r="K86" s="586">
        <f t="shared" si="33"/>
        <v>0</v>
      </c>
      <c r="L86" s="586"/>
      <c r="M86" s="586"/>
      <c r="N86" s="586">
        <f t="shared" si="33"/>
        <v>0</v>
      </c>
      <c r="O86" s="586">
        <f t="shared" si="33"/>
        <v>0</v>
      </c>
      <c r="P86" s="586">
        <f t="shared" si="33"/>
        <v>0</v>
      </c>
      <c r="Q86" s="586">
        <f t="shared" si="33"/>
        <v>0</v>
      </c>
      <c r="R86" s="516">
        <f t="shared" si="22"/>
        <v>3779235</v>
      </c>
    </row>
    <row r="87" spans="1:18" s="608" customFormat="1" ht="68.25" customHeight="1">
      <c r="A87" s="606"/>
      <c r="B87" s="529" t="s">
        <v>631</v>
      </c>
      <c r="C87" s="529" t="s">
        <v>140</v>
      </c>
      <c r="D87" s="529" t="s">
        <v>607</v>
      </c>
      <c r="E87" s="530" t="s">
        <v>142</v>
      </c>
      <c r="F87" s="586">
        <v>3779235</v>
      </c>
      <c r="G87" s="531">
        <f>F87-J87</f>
        <v>3779235</v>
      </c>
      <c r="H87" s="552">
        <v>2982780</v>
      </c>
      <c r="I87" s="552">
        <v>63000</v>
      </c>
      <c r="J87" s="586"/>
      <c r="K87" s="586"/>
      <c r="L87" s="586"/>
      <c r="M87" s="586"/>
      <c r="N87" s="552"/>
      <c r="O87" s="552"/>
      <c r="P87" s="552"/>
      <c r="Q87" s="552"/>
      <c r="R87" s="516">
        <f t="shared" si="22"/>
        <v>3779235</v>
      </c>
    </row>
    <row r="88" spans="1:18" s="608" customFormat="1" ht="38.25" customHeight="1">
      <c r="A88" s="606"/>
      <c r="B88" s="524" t="s">
        <v>350</v>
      </c>
      <c r="C88" s="523" t="s">
        <v>541</v>
      </c>
      <c r="D88" s="522" t="s">
        <v>350</v>
      </c>
      <c r="E88" s="525" t="s">
        <v>540</v>
      </c>
      <c r="F88" s="586">
        <f>F89</f>
        <v>432443</v>
      </c>
      <c r="G88" s="586">
        <f aca="true" t="shared" si="34" ref="G88:Q88">G89</f>
        <v>432443</v>
      </c>
      <c r="H88" s="586">
        <f t="shared" si="34"/>
        <v>0</v>
      </c>
      <c r="I88" s="586">
        <f t="shared" si="34"/>
        <v>0</v>
      </c>
      <c r="J88" s="586">
        <f t="shared" si="34"/>
        <v>0</v>
      </c>
      <c r="K88" s="586">
        <f t="shared" si="34"/>
        <v>0</v>
      </c>
      <c r="L88" s="586">
        <f t="shared" si="34"/>
        <v>0</v>
      </c>
      <c r="M88" s="586"/>
      <c r="N88" s="586">
        <f t="shared" si="34"/>
        <v>0</v>
      </c>
      <c r="O88" s="586">
        <f t="shared" si="34"/>
        <v>0</v>
      </c>
      <c r="P88" s="586">
        <f t="shared" si="34"/>
        <v>0</v>
      </c>
      <c r="Q88" s="586">
        <f t="shared" si="34"/>
        <v>0</v>
      </c>
      <c r="R88" s="516">
        <f t="shared" si="22"/>
        <v>432443</v>
      </c>
    </row>
    <row r="89" spans="1:18" s="608" customFormat="1" ht="50.25" customHeight="1">
      <c r="A89" s="606"/>
      <c r="B89" s="529" t="s">
        <v>542</v>
      </c>
      <c r="C89" s="535" t="s">
        <v>297</v>
      </c>
      <c r="D89" s="529" t="s">
        <v>298</v>
      </c>
      <c r="E89" s="530" t="s">
        <v>299</v>
      </c>
      <c r="F89" s="586">
        <v>432443</v>
      </c>
      <c r="G89" s="531">
        <f>F89-J89</f>
        <v>432443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432443</v>
      </c>
    </row>
    <row r="90" spans="1:18" s="608" customFormat="1" ht="74.25" customHeight="1">
      <c r="A90" s="606"/>
      <c r="B90" s="529" t="s">
        <v>542</v>
      </c>
      <c r="C90" s="535" t="s">
        <v>297</v>
      </c>
      <c r="D90" s="529" t="s">
        <v>298</v>
      </c>
      <c r="E90" s="530" t="s">
        <v>224</v>
      </c>
      <c r="F90" s="552">
        <v>379800</v>
      </c>
      <c r="G90" s="531">
        <f>F90-J90</f>
        <v>379800</v>
      </c>
      <c r="H90" s="552"/>
      <c r="I90" s="552"/>
      <c r="J90" s="586"/>
      <c r="K90" s="586"/>
      <c r="L90" s="586"/>
      <c r="M90" s="586"/>
      <c r="N90" s="552"/>
      <c r="O90" s="552"/>
      <c r="P90" s="552"/>
      <c r="Q90" s="552"/>
      <c r="R90" s="516">
        <f t="shared" si="22"/>
        <v>379800</v>
      </c>
    </row>
    <row r="91" spans="1:18" ht="30.75" customHeight="1">
      <c r="A91" s="528"/>
      <c r="B91" s="522" t="s">
        <v>350</v>
      </c>
      <c r="C91" s="602" t="s">
        <v>307</v>
      </c>
      <c r="D91" s="524" t="s">
        <v>350</v>
      </c>
      <c r="E91" s="603" t="s">
        <v>306</v>
      </c>
      <c r="F91" s="551">
        <f>F98+F110+F117+F118+F121+F119+F120</f>
        <v>884295</v>
      </c>
      <c r="G91" s="551">
        <f>G98+G110+G117+G118+G121+G119+G120</f>
        <v>884295</v>
      </c>
      <c r="H91" s="551">
        <f aca="true" t="shared" si="35" ref="H91:Q91">H98+H110+H117+H118+H121+H119</f>
        <v>0</v>
      </c>
      <c r="I91" s="551">
        <f t="shared" si="35"/>
        <v>0</v>
      </c>
      <c r="J91" s="551">
        <f t="shared" si="35"/>
        <v>0</v>
      </c>
      <c r="K91" s="551">
        <f t="shared" si="35"/>
        <v>0</v>
      </c>
      <c r="L91" s="551">
        <f t="shared" si="35"/>
        <v>0</v>
      </c>
      <c r="M91" s="551"/>
      <c r="N91" s="551">
        <f t="shared" si="35"/>
        <v>0</v>
      </c>
      <c r="O91" s="551">
        <f t="shared" si="35"/>
        <v>0</v>
      </c>
      <c r="P91" s="551">
        <f t="shared" si="35"/>
        <v>0</v>
      </c>
      <c r="Q91" s="551">
        <f t="shared" si="35"/>
        <v>0</v>
      </c>
      <c r="R91" s="516">
        <f t="shared" si="22"/>
        <v>884295</v>
      </c>
    </row>
    <row r="92" spans="1:18" s="608" customFormat="1" ht="96" customHeight="1" hidden="1">
      <c r="A92" s="606"/>
      <c r="B92" s="547" t="s">
        <v>637</v>
      </c>
      <c r="C92" s="547" t="s">
        <v>321</v>
      </c>
      <c r="D92" s="610" t="s">
        <v>350</v>
      </c>
      <c r="E92" s="548" t="s">
        <v>391</v>
      </c>
      <c r="F92" s="527">
        <f>F93+F94</f>
        <v>0</v>
      </c>
      <c r="G92" s="527">
        <f aca="true" t="shared" si="36" ref="G92:Q92">G93+G94</f>
        <v>0</v>
      </c>
      <c r="H92" s="611">
        <f t="shared" si="36"/>
        <v>0</v>
      </c>
      <c r="I92" s="611">
        <f t="shared" si="36"/>
        <v>0</v>
      </c>
      <c r="J92" s="527">
        <f t="shared" si="36"/>
        <v>0</v>
      </c>
      <c r="K92" s="527">
        <f t="shared" si="36"/>
        <v>0</v>
      </c>
      <c r="L92" s="527"/>
      <c r="M92" s="527"/>
      <c r="N92" s="527">
        <f t="shared" si="36"/>
        <v>0</v>
      </c>
      <c r="O92" s="527">
        <f t="shared" si="36"/>
        <v>0</v>
      </c>
      <c r="P92" s="527">
        <f t="shared" si="36"/>
        <v>0</v>
      </c>
      <c r="Q92" s="527">
        <f t="shared" si="36"/>
        <v>0</v>
      </c>
      <c r="R92" s="516">
        <f t="shared" si="22"/>
        <v>0</v>
      </c>
    </row>
    <row r="93" spans="1:18" ht="75.75" customHeight="1" hidden="1">
      <c r="A93" s="528"/>
      <c r="B93" s="612" t="s">
        <v>638</v>
      </c>
      <c r="C93" s="545" t="s">
        <v>322</v>
      </c>
      <c r="D93" s="545" t="s">
        <v>128</v>
      </c>
      <c r="E93" s="597" t="s">
        <v>639</v>
      </c>
      <c r="F93" s="551"/>
      <c r="G93" s="555"/>
      <c r="H93" s="556"/>
      <c r="I93" s="556"/>
      <c r="J93" s="613"/>
      <c r="K93" s="552">
        <v>0</v>
      </c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70.5" customHeight="1" hidden="1">
      <c r="A94" s="528"/>
      <c r="B94" s="612" t="s">
        <v>640</v>
      </c>
      <c r="C94" s="545" t="s">
        <v>323</v>
      </c>
      <c r="D94" s="545" t="s">
        <v>130</v>
      </c>
      <c r="E94" s="597" t="s">
        <v>392</v>
      </c>
      <c r="F94" s="551"/>
      <c r="G94" s="555"/>
      <c r="H94" s="556"/>
      <c r="I94" s="556"/>
      <c r="J94" s="613"/>
      <c r="K94" s="552"/>
      <c r="L94" s="552"/>
      <c r="M94" s="552"/>
      <c r="N94" s="614"/>
      <c r="O94" s="613"/>
      <c r="P94" s="613"/>
      <c r="Q94" s="613"/>
      <c r="R94" s="516">
        <f t="shared" si="22"/>
        <v>0</v>
      </c>
    </row>
    <row r="95" spans="1:18" ht="58.5" customHeight="1" hidden="1">
      <c r="A95" s="528"/>
      <c r="B95" s="612" t="s">
        <v>641</v>
      </c>
      <c r="C95" s="545" t="s">
        <v>324</v>
      </c>
      <c r="D95" s="609" t="s">
        <v>350</v>
      </c>
      <c r="E95" s="560" t="s">
        <v>393</v>
      </c>
      <c r="F95" s="551">
        <f>F96+F97</f>
        <v>0</v>
      </c>
      <c r="G95" s="551">
        <f aca="true" t="shared" si="37" ref="G95:Q95">G96+G97</f>
        <v>0</v>
      </c>
      <c r="H95" s="556">
        <f t="shared" si="37"/>
        <v>0</v>
      </c>
      <c r="I95" s="556">
        <f t="shared" si="37"/>
        <v>0</v>
      </c>
      <c r="J95" s="551">
        <f t="shared" si="37"/>
        <v>0</v>
      </c>
      <c r="K95" s="551">
        <f t="shared" si="37"/>
        <v>0</v>
      </c>
      <c r="L95" s="551"/>
      <c r="M95" s="551"/>
      <c r="N95" s="551">
        <f t="shared" si="37"/>
        <v>0</v>
      </c>
      <c r="O95" s="551">
        <f t="shared" si="37"/>
        <v>0</v>
      </c>
      <c r="P95" s="551">
        <f t="shared" si="37"/>
        <v>0</v>
      </c>
      <c r="Q95" s="551">
        <f t="shared" si="37"/>
        <v>0</v>
      </c>
      <c r="R95" s="516">
        <f t="shared" si="22"/>
        <v>0</v>
      </c>
    </row>
    <row r="96" spans="1:18" ht="70.5" customHeight="1" hidden="1">
      <c r="A96" s="528"/>
      <c r="B96" s="612" t="s">
        <v>642</v>
      </c>
      <c r="C96" s="545" t="s">
        <v>325</v>
      </c>
      <c r="D96" s="545" t="s">
        <v>128</v>
      </c>
      <c r="E96" s="597" t="s">
        <v>393</v>
      </c>
      <c r="F96" s="551"/>
      <c r="G96" s="555"/>
      <c r="H96" s="556"/>
      <c r="I96" s="556"/>
      <c r="J96" s="613"/>
      <c r="K96" s="552"/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87" customHeight="1" hidden="1">
      <c r="A97" s="528"/>
      <c r="B97" s="612" t="s">
        <v>643</v>
      </c>
      <c r="C97" s="545" t="s">
        <v>326</v>
      </c>
      <c r="D97" s="545" t="s">
        <v>130</v>
      </c>
      <c r="E97" s="597" t="s">
        <v>394</v>
      </c>
      <c r="F97" s="551"/>
      <c r="G97" s="555"/>
      <c r="H97" s="556"/>
      <c r="I97" s="556"/>
      <c r="J97" s="613"/>
      <c r="K97" s="552">
        <v>0</v>
      </c>
      <c r="L97" s="552"/>
      <c r="M97" s="552"/>
      <c r="N97" s="614"/>
      <c r="O97" s="613"/>
      <c r="P97" s="613"/>
      <c r="Q97" s="613"/>
      <c r="R97" s="516">
        <f t="shared" si="22"/>
        <v>0</v>
      </c>
    </row>
    <row r="98" spans="1:18" ht="91.5" customHeight="1">
      <c r="A98" s="581"/>
      <c r="B98" s="612" t="s">
        <v>647</v>
      </c>
      <c r="C98" s="615" t="s">
        <v>644</v>
      </c>
      <c r="D98" s="609" t="s">
        <v>350</v>
      </c>
      <c r="E98" s="560" t="s">
        <v>648</v>
      </c>
      <c r="F98" s="551">
        <f>F99+F100+F101</f>
        <v>10000</v>
      </c>
      <c r="G98" s="531">
        <f>F98-J98</f>
        <v>10000</v>
      </c>
      <c r="H98" s="556">
        <f aca="true" t="shared" si="38" ref="H98:Q98">H99+H100+H101</f>
        <v>0</v>
      </c>
      <c r="I98" s="556">
        <f t="shared" si="38"/>
        <v>0</v>
      </c>
      <c r="J98" s="551">
        <f t="shared" si="38"/>
        <v>0</v>
      </c>
      <c r="K98" s="551">
        <f t="shared" si="38"/>
        <v>0</v>
      </c>
      <c r="L98" s="551"/>
      <c r="M98" s="551"/>
      <c r="N98" s="551">
        <f t="shared" si="38"/>
        <v>0</v>
      </c>
      <c r="O98" s="551">
        <f t="shared" si="38"/>
        <v>0</v>
      </c>
      <c r="P98" s="551">
        <f t="shared" si="38"/>
        <v>0</v>
      </c>
      <c r="Q98" s="551">
        <f t="shared" si="38"/>
        <v>0</v>
      </c>
      <c r="R98" s="516">
        <f t="shared" si="22"/>
        <v>10000</v>
      </c>
    </row>
    <row r="99" spans="1:18" ht="49.5" customHeight="1">
      <c r="A99" s="581"/>
      <c r="B99" s="616" t="s">
        <v>649</v>
      </c>
      <c r="C99" s="617" t="s">
        <v>650</v>
      </c>
      <c r="D99" s="617" t="s">
        <v>128</v>
      </c>
      <c r="E99" s="560" t="s">
        <v>651</v>
      </c>
      <c r="F99" s="551">
        <v>10000</v>
      </c>
      <c r="G99" s="531">
        <f>F99-J99</f>
        <v>10000</v>
      </c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10000</v>
      </c>
    </row>
    <row r="100" spans="1:18" ht="60" customHeight="1" hidden="1">
      <c r="A100" s="581"/>
      <c r="B100" s="616" t="s">
        <v>148</v>
      </c>
      <c r="C100" s="617" t="s">
        <v>149</v>
      </c>
      <c r="D100" s="617" t="s">
        <v>129</v>
      </c>
      <c r="E100" s="560" t="s">
        <v>153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6" t="s">
        <v>1</v>
      </c>
      <c r="C101" s="617" t="s">
        <v>2</v>
      </c>
      <c r="D101" s="617" t="s">
        <v>129</v>
      </c>
      <c r="E101" s="560" t="s">
        <v>646</v>
      </c>
      <c r="F101" s="551"/>
      <c r="G101" s="555"/>
      <c r="H101" s="556"/>
      <c r="I101" s="556"/>
      <c r="J101" s="613"/>
      <c r="K101" s="552"/>
      <c r="L101" s="552"/>
      <c r="M101" s="552"/>
      <c r="N101" s="614"/>
      <c r="O101" s="613"/>
      <c r="P101" s="613"/>
      <c r="Q101" s="613"/>
      <c r="R101" s="516">
        <f t="shared" si="22"/>
        <v>0</v>
      </c>
    </row>
    <row r="102" spans="1:18" ht="64.5" customHeight="1" hidden="1">
      <c r="A102" s="581"/>
      <c r="B102" s="612" t="s">
        <v>3</v>
      </c>
      <c r="C102" s="545" t="s">
        <v>327</v>
      </c>
      <c r="D102" s="609" t="s">
        <v>350</v>
      </c>
      <c r="E102" s="560" t="s">
        <v>436</v>
      </c>
      <c r="F102" s="551">
        <f>F103+F104+F105+F106+F107+F108+F109</f>
        <v>0</v>
      </c>
      <c r="G102" s="551">
        <f aca="true" t="shared" si="39" ref="G102:Q102">G103+G104+G105+G106+G107+G108+G109</f>
        <v>0</v>
      </c>
      <c r="H102" s="556">
        <f t="shared" si="39"/>
        <v>0</v>
      </c>
      <c r="I102" s="556">
        <f t="shared" si="39"/>
        <v>0</v>
      </c>
      <c r="J102" s="551">
        <f t="shared" si="39"/>
        <v>0</v>
      </c>
      <c r="K102" s="551">
        <f t="shared" si="39"/>
        <v>0</v>
      </c>
      <c r="L102" s="551"/>
      <c r="M102" s="551"/>
      <c r="N102" s="551">
        <f t="shared" si="39"/>
        <v>0</v>
      </c>
      <c r="O102" s="551">
        <f t="shared" si="39"/>
        <v>0</v>
      </c>
      <c r="P102" s="551">
        <f t="shared" si="39"/>
        <v>0</v>
      </c>
      <c r="Q102" s="551">
        <f t="shared" si="39"/>
        <v>0</v>
      </c>
      <c r="R102" s="516">
        <f aca="true" t="shared" si="40" ref="R102:R134">F102+K102</f>
        <v>0</v>
      </c>
    </row>
    <row r="103" spans="1:18" ht="35.25" customHeight="1" hidden="1">
      <c r="A103" s="528"/>
      <c r="B103" s="612" t="s">
        <v>4</v>
      </c>
      <c r="C103" s="545" t="s">
        <v>328</v>
      </c>
      <c r="D103" s="545" t="s">
        <v>125</v>
      </c>
      <c r="E103" s="560" t="s">
        <v>395</v>
      </c>
      <c r="F103" s="551"/>
      <c r="G103" s="555"/>
      <c r="H103" s="549"/>
      <c r="I103" s="549"/>
      <c r="J103" s="526"/>
      <c r="K103" s="526"/>
      <c r="L103" s="526"/>
      <c r="M103" s="526"/>
      <c r="N103" s="527">
        <v>0</v>
      </c>
      <c r="O103" s="526">
        <v>0</v>
      </c>
      <c r="P103" s="526">
        <v>0</v>
      </c>
      <c r="Q103" s="526"/>
      <c r="R103" s="516">
        <f t="shared" si="40"/>
        <v>0</v>
      </c>
    </row>
    <row r="104" spans="1:18" ht="40.5" hidden="1">
      <c r="A104" s="528"/>
      <c r="B104" s="612" t="s">
        <v>5</v>
      </c>
      <c r="C104" s="545" t="s">
        <v>329</v>
      </c>
      <c r="D104" s="545" t="s">
        <v>125</v>
      </c>
      <c r="E104" s="560" t="s">
        <v>6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40.5" hidden="1">
      <c r="A105" s="528"/>
      <c r="B105" s="612" t="s">
        <v>7</v>
      </c>
      <c r="C105" s="545" t="s">
        <v>330</v>
      </c>
      <c r="D105" s="545" t="s">
        <v>125</v>
      </c>
      <c r="E105" s="560" t="s">
        <v>396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6.75" customHeight="1" hidden="1">
      <c r="A106" s="528"/>
      <c r="B106" s="612" t="s">
        <v>8</v>
      </c>
      <c r="C106" s="545" t="s">
        <v>331</v>
      </c>
      <c r="D106" s="545" t="s">
        <v>125</v>
      </c>
      <c r="E106" s="560" t="s">
        <v>397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9.75" customHeight="1" hidden="1">
      <c r="A107" s="528"/>
      <c r="B107" s="612" t="s">
        <v>13</v>
      </c>
      <c r="C107" s="545" t="s">
        <v>332</v>
      </c>
      <c r="D107" s="545" t="s">
        <v>125</v>
      </c>
      <c r="E107" s="560" t="s">
        <v>398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38.25" customHeight="1" hidden="1">
      <c r="A108" s="528"/>
      <c r="B108" s="612" t="s">
        <v>14</v>
      </c>
      <c r="C108" s="545" t="s">
        <v>333</v>
      </c>
      <c r="D108" s="545" t="s">
        <v>125</v>
      </c>
      <c r="E108" s="560" t="s">
        <v>399</v>
      </c>
      <c r="F108" s="551"/>
      <c r="G108" s="555"/>
      <c r="H108" s="549"/>
      <c r="I108" s="549"/>
      <c r="J108" s="526"/>
      <c r="K108" s="526"/>
      <c r="L108" s="526"/>
      <c r="M108" s="526"/>
      <c r="N108" s="527"/>
      <c r="O108" s="526"/>
      <c r="P108" s="526"/>
      <c r="Q108" s="526"/>
      <c r="R108" s="516">
        <f t="shared" si="40"/>
        <v>0</v>
      </c>
    </row>
    <row r="109" spans="1:18" ht="40.5" hidden="1">
      <c r="A109" s="528"/>
      <c r="B109" s="612" t="s">
        <v>437</v>
      </c>
      <c r="C109" s="545" t="s">
        <v>438</v>
      </c>
      <c r="D109" s="545" t="s">
        <v>125</v>
      </c>
      <c r="E109" s="560" t="s">
        <v>402</v>
      </c>
      <c r="F109" s="551"/>
      <c r="G109" s="555"/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0</v>
      </c>
    </row>
    <row r="110" spans="1:18" ht="60.75">
      <c r="A110" s="528"/>
      <c r="B110" s="612" t="s">
        <v>16</v>
      </c>
      <c r="C110" s="545" t="s">
        <v>334</v>
      </c>
      <c r="D110" s="545" t="s">
        <v>129</v>
      </c>
      <c r="E110" s="619" t="s">
        <v>409</v>
      </c>
      <c r="F110" s="551">
        <v>69800</v>
      </c>
      <c r="G110" s="531">
        <f>F110-J110</f>
        <v>69800</v>
      </c>
      <c r="H110" s="618"/>
      <c r="I110" s="618"/>
      <c r="J110" s="613"/>
      <c r="K110" s="552"/>
      <c r="L110" s="552"/>
      <c r="M110" s="552"/>
      <c r="N110" s="614"/>
      <c r="O110" s="613"/>
      <c r="P110" s="613"/>
      <c r="Q110" s="613"/>
      <c r="R110" s="516">
        <f t="shared" si="40"/>
        <v>69800</v>
      </c>
    </row>
    <row r="111" spans="1:18" ht="206.25" customHeight="1" hidden="1">
      <c r="A111" s="528"/>
      <c r="B111" s="612" t="s">
        <v>17</v>
      </c>
      <c r="C111" s="546" t="s">
        <v>335</v>
      </c>
      <c r="D111" s="546" t="s">
        <v>350</v>
      </c>
      <c r="E111" s="560" t="s">
        <v>439</v>
      </c>
      <c r="F111" s="551">
        <f>F112+F113+F114+F116+F115</f>
        <v>0</v>
      </c>
      <c r="G111" s="551">
        <f aca="true" t="shared" si="41" ref="G111:Q111">G112+G113+G114+G116+G115</f>
        <v>0</v>
      </c>
      <c r="H111" s="556">
        <f t="shared" si="41"/>
        <v>0</v>
      </c>
      <c r="I111" s="556">
        <f t="shared" si="41"/>
        <v>0</v>
      </c>
      <c r="J111" s="556">
        <f t="shared" si="41"/>
        <v>0</v>
      </c>
      <c r="K111" s="556">
        <f t="shared" si="41"/>
        <v>0</v>
      </c>
      <c r="L111" s="556"/>
      <c r="M111" s="556"/>
      <c r="N111" s="556">
        <f t="shared" si="41"/>
        <v>0</v>
      </c>
      <c r="O111" s="556">
        <f t="shared" si="41"/>
        <v>0</v>
      </c>
      <c r="P111" s="556">
        <f t="shared" si="41"/>
        <v>0</v>
      </c>
      <c r="Q111" s="556">
        <f t="shared" si="41"/>
        <v>0</v>
      </c>
      <c r="R111" s="516">
        <f t="shared" si="40"/>
        <v>0</v>
      </c>
    </row>
    <row r="112" spans="1:18" ht="56.25" customHeight="1" hidden="1">
      <c r="A112" s="528"/>
      <c r="B112" s="612" t="s">
        <v>373</v>
      </c>
      <c r="C112" s="546" t="s">
        <v>374</v>
      </c>
      <c r="D112" s="546" t="s">
        <v>131</v>
      </c>
      <c r="E112" s="560" t="s">
        <v>15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77.25" customHeight="1" hidden="1">
      <c r="A113" s="528"/>
      <c r="B113" s="612" t="s">
        <v>375</v>
      </c>
      <c r="C113" s="546" t="s">
        <v>377</v>
      </c>
      <c r="D113" s="546" t="s">
        <v>131</v>
      </c>
      <c r="E113" s="560" t="s">
        <v>376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63.75" customHeight="1" hidden="1">
      <c r="A114" s="528"/>
      <c r="B114" s="612" t="s">
        <v>379</v>
      </c>
      <c r="C114" s="546" t="s">
        <v>380</v>
      </c>
      <c r="D114" s="546" t="s">
        <v>131</v>
      </c>
      <c r="E114" s="560" t="s">
        <v>378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1.75" customHeight="1" hidden="1">
      <c r="A115" s="528"/>
      <c r="B115" s="620" t="s">
        <v>259</v>
      </c>
      <c r="C115" s="621">
        <v>3084</v>
      </c>
      <c r="D115" s="622">
        <v>1040</v>
      </c>
      <c r="E115" s="623" t="s">
        <v>152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87.75" customHeight="1" hidden="1">
      <c r="A116" s="528"/>
      <c r="B116" s="612" t="s">
        <v>381</v>
      </c>
      <c r="C116" s="546" t="s">
        <v>382</v>
      </c>
      <c r="D116" s="546" t="s">
        <v>131</v>
      </c>
      <c r="E116" s="560" t="s">
        <v>383</v>
      </c>
      <c r="F116" s="551"/>
      <c r="G116" s="555"/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0</v>
      </c>
    </row>
    <row r="117" spans="1:18" ht="40.5">
      <c r="A117" s="528"/>
      <c r="B117" s="612" t="s">
        <v>18</v>
      </c>
      <c r="C117" s="546" t="s">
        <v>336</v>
      </c>
      <c r="D117" s="546" t="s">
        <v>128</v>
      </c>
      <c r="E117" s="560" t="s">
        <v>440</v>
      </c>
      <c r="F117" s="551">
        <v>15600</v>
      </c>
      <c r="G117" s="531">
        <f>F117-J117</f>
        <v>15600</v>
      </c>
      <c r="H117" s="618"/>
      <c r="I117" s="618"/>
      <c r="J117" s="613"/>
      <c r="K117" s="552"/>
      <c r="L117" s="552"/>
      <c r="M117" s="552"/>
      <c r="N117" s="614"/>
      <c r="O117" s="613"/>
      <c r="P117" s="613"/>
      <c r="Q117" s="613"/>
      <c r="R117" s="516">
        <f t="shared" si="40"/>
        <v>15600</v>
      </c>
    </row>
    <row r="118" spans="1:18" ht="115.5" customHeight="1">
      <c r="A118" s="528"/>
      <c r="B118" s="612" t="s">
        <v>52</v>
      </c>
      <c r="C118" s="546" t="s">
        <v>316</v>
      </c>
      <c r="D118" s="609">
        <v>1010</v>
      </c>
      <c r="E118" s="560" t="s">
        <v>51</v>
      </c>
      <c r="F118" s="551">
        <v>160000</v>
      </c>
      <c r="G118" s="531">
        <f>F118-J118</f>
        <v>160000</v>
      </c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160000</v>
      </c>
    </row>
    <row r="119" spans="1:18" ht="237" customHeight="1" hidden="1">
      <c r="A119" s="528"/>
      <c r="B119" s="612" t="s">
        <v>465</v>
      </c>
      <c r="C119" s="546" t="s">
        <v>627</v>
      </c>
      <c r="D119" s="609">
        <v>1040</v>
      </c>
      <c r="E119" s="560" t="s">
        <v>636</v>
      </c>
      <c r="F119" s="556"/>
      <c r="G119" s="595"/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54" customHeight="1" hidden="1">
      <c r="A120" s="528"/>
      <c r="B120" s="612"/>
      <c r="C120" s="546"/>
      <c r="D120" s="609"/>
      <c r="E120" s="560"/>
      <c r="F120" s="551"/>
      <c r="G120" s="531">
        <f>F120-J120</f>
        <v>0</v>
      </c>
      <c r="H120" s="556"/>
      <c r="I120" s="556"/>
      <c r="J120" s="551"/>
      <c r="K120" s="551"/>
      <c r="L120" s="551"/>
      <c r="M120" s="551"/>
      <c r="N120" s="551"/>
      <c r="O120" s="551"/>
      <c r="P120" s="551"/>
      <c r="Q120" s="551"/>
      <c r="R120" s="516">
        <f t="shared" si="40"/>
        <v>0</v>
      </c>
    </row>
    <row r="121" spans="1:18" ht="20.25">
      <c r="A121" s="528"/>
      <c r="B121" s="545" t="s">
        <v>53</v>
      </c>
      <c r="C121" s="546" t="s">
        <v>20</v>
      </c>
      <c r="D121" s="609" t="s">
        <v>350</v>
      </c>
      <c r="E121" s="550" t="s">
        <v>628</v>
      </c>
      <c r="F121" s="551">
        <f>F122</f>
        <v>628895</v>
      </c>
      <c r="G121" s="531">
        <f>F121-J121</f>
        <v>628895</v>
      </c>
      <c r="H121" s="556">
        <f aca="true" t="shared" si="42" ref="H121:Q121">H122</f>
        <v>0</v>
      </c>
      <c r="I121" s="556">
        <f t="shared" si="42"/>
        <v>0</v>
      </c>
      <c r="J121" s="551">
        <f t="shared" si="42"/>
        <v>0</v>
      </c>
      <c r="K121" s="551">
        <f t="shared" si="42"/>
        <v>0</v>
      </c>
      <c r="L121" s="551"/>
      <c r="M121" s="551"/>
      <c r="N121" s="551">
        <f t="shared" si="42"/>
        <v>0</v>
      </c>
      <c r="O121" s="551">
        <f t="shared" si="42"/>
        <v>0</v>
      </c>
      <c r="P121" s="551">
        <f t="shared" si="42"/>
        <v>0</v>
      </c>
      <c r="Q121" s="551">
        <f t="shared" si="42"/>
        <v>0</v>
      </c>
      <c r="R121" s="516">
        <f t="shared" si="40"/>
        <v>628895</v>
      </c>
    </row>
    <row r="122" spans="1:18" ht="40.5">
      <c r="A122" s="528"/>
      <c r="B122" s="529" t="s">
        <v>54</v>
      </c>
      <c r="C122" s="529" t="s">
        <v>22</v>
      </c>
      <c r="D122" s="529" t="s">
        <v>352</v>
      </c>
      <c r="E122" s="530" t="s">
        <v>24</v>
      </c>
      <c r="F122" s="555">
        <v>628895</v>
      </c>
      <c r="G122" s="531">
        <f>F122-J122</f>
        <v>628895</v>
      </c>
      <c r="H122" s="618"/>
      <c r="I122" s="618"/>
      <c r="J122" s="613"/>
      <c r="K122" s="552"/>
      <c r="L122" s="552"/>
      <c r="M122" s="552"/>
      <c r="N122" s="614"/>
      <c r="O122" s="613"/>
      <c r="P122" s="613"/>
      <c r="Q122" s="613"/>
      <c r="R122" s="516">
        <f t="shared" si="40"/>
        <v>628895</v>
      </c>
    </row>
    <row r="123" spans="1:18" ht="84.75" customHeight="1">
      <c r="A123" s="528"/>
      <c r="B123" s="147" t="s">
        <v>365</v>
      </c>
      <c r="C123" s="147"/>
      <c r="D123" s="147"/>
      <c r="E123" s="142" t="s">
        <v>132</v>
      </c>
      <c r="F123" s="582">
        <f>F124</f>
        <v>4399000</v>
      </c>
      <c r="G123" s="582">
        <f aca="true" t="shared" si="43" ref="G123:Q123">G124</f>
        <v>4399000</v>
      </c>
      <c r="H123" s="582">
        <f t="shared" si="43"/>
        <v>3199430</v>
      </c>
      <c r="I123" s="582">
        <f t="shared" si="43"/>
        <v>218150</v>
      </c>
      <c r="J123" s="582">
        <f t="shared" si="43"/>
        <v>0</v>
      </c>
      <c r="K123" s="582">
        <f t="shared" si="43"/>
        <v>94150</v>
      </c>
      <c r="L123" s="582">
        <f t="shared" si="43"/>
        <v>16000</v>
      </c>
      <c r="M123" s="582">
        <f t="shared" si="43"/>
        <v>0</v>
      </c>
      <c r="N123" s="582">
        <f t="shared" si="43"/>
        <v>78150</v>
      </c>
      <c r="O123" s="582">
        <f t="shared" si="43"/>
        <v>40000</v>
      </c>
      <c r="P123" s="582">
        <f t="shared" si="43"/>
        <v>0</v>
      </c>
      <c r="Q123" s="582">
        <f t="shared" si="43"/>
        <v>16000</v>
      </c>
      <c r="R123" s="516">
        <f t="shared" si="40"/>
        <v>4493150</v>
      </c>
    </row>
    <row r="124" spans="1:18" ht="60.75" customHeight="1">
      <c r="A124" s="528"/>
      <c r="B124" s="518" t="s">
        <v>366</v>
      </c>
      <c r="C124" s="518"/>
      <c r="D124" s="518"/>
      <c r="E124" s="519" t="s">
        <v>132</v>
      </c>
      <c r="F124" s="584">
        <f>F125+F129+F127</f>
        <v>4399000</v>
      </c>
      <c r="G124" s="584">
        <f aca="true" t="shared" si="44" ref="G124:Q124">G125+G129+G127</f>
        <v>4399000</v>
      </c>
      <c r="H124" s="584">
        <f t="shared" si="44"/>
        <v>3199430</v>
      </c>
      <c r="I124" s="584">
        <f t="shared" si="44"/>
        <v>218150</v>
      </c>
      <c r="J124" s="584">
        <f t="shared" si="44"/>
        <v>0</v>
      </c>
      <c r="K124" s="584">
        <f t="shared" si="44"/>
        <v>94150</v>
      </c>
      <c r="L124" s="584">
        <f t="shared" si="44"/>
        <v>16000</v>
      </c>
      <c r="M124" s="584">
        <f t="shared" si="44"/>
        <v>0</v>
      </c>
      <c r="N124" s="584">
        <f t="shared" si="44"/>
        <v>78150</v>
      </c>
      <c r="O124" s="584">
        <f t="shared" si="44"/>
        <v>40000</v>
      </c>
      <c r="P124" s="584">
        <f t="shared" si="44"/>
        <v>0</v>
      </c>
      <c r="Q124" s="584">
        <f t="shared" si="44"/>
        <v>16000</v>
      </c>
      <c r="R124" s="516">
        <f t="shared" si="40"/>
        <v>4493150</v>
      </c>
    </row>
    <row r="125" spans="1:18" ht="38.25" customHeight="1">
      <c r="A125" s="528"/>
      <c r="B125" s="522" t="s">
        <v>350</v>
      </c>
      <c r="C125" s="523" t="s">
        <v>351</v>
      </c>
      <c r="D125" s="522" t="s">
        <v>350</v>
      </c>
      <c r="E125" s="525" t="s">
        <v>293</v>
      </c>
      <c r="F125" s="600">
        <f>F126</f>
        <v>490000</v>
      </c>
      <c r="G125" s="600">
        <f aca="true" t="shared" si="45" ref="G125:Q125">G126</f>
        <v>490000</v>
      </c>
      <c r="H125" s="600">
        <f t="shared" si="45"/>
        <v>391000</v>
      </c>
      <c r="I125" s="624">
        <f t="shared" si="45"/>
        <v>0</v>
      </c>
      <c r="J125" s="600">
        <f t="shared" si="45"/>
        <v>0</v>
      </c>
      <c r="K125" s="600">
        <f t="shared" si="45"/>
        <v>0</v>
      </c>
      <c r="L125" s="600"/>
      <c r="M125" s="600"/>
      <c r="N125" s="600">
        <f t="shared" si="45"/>
        <v>0</v>
      </c>
      <c r="O125" s="600">
        <f t="shared" si="45"/>
        <v>0</v>
      </c>
      <c r="P125" s="600">
        <f t="shared" si="45"/>
        <v>0</v>
      </c>
      <c r="Q125" s="600">
        <f t="shared" si="45"/>
        <v>0</v>
      </c>
      <c r="R125" s="516">
        <f t="shared" si="40"/>
        <v>490000</v>
      </c>
    </row>
    <row r="126" spans="1:18" ht="66.75" customHeight="1">
      <c r="A126" s="528"/>
      <c r="B126" s="529" t="s">
        <v>632</v>
      </c>
      <c r="C126" s="529" t="s">
        <v>140</v>
      </c>
      <c r="D126" s="529" t="s">
        <v>607</v>
      </c>
      <c r="E126" s="530" t="s">
        <v>142</v>
      </c>
      <c r="F126" s="586">
        <v>490000</v>
      </c>
      <c r="G126" s="531">
        <f>F126-J126</f>
        <v>490000</v>
      </c>
      <c r="H126" s="552">
        <v>391000</v>
      </c>
      <c r="I126" s="588"/>
      <c r="J126" s="586"/>
      <c r="K126" s="586"/>
      <c r="L126" s="586"/>
      <c r="M126" s="586"/>
      <c r="N126" s="552"/>
      <c r="O126" s="552"/>
      <c r="P126" s="552"/>
      <c r="Q126" s="552"/>
      <c r="R126" s="516">
        <f t="shared" si="40"/>
        <v>490000</v>
      </c>
    </row>
    <row r="127" spans="1:18" ht="36.75" customHeight="1">
      <c r="A127" s="528"/>
      <c r="B127" s="625" t="s">
        <v>350</v>
      </c>
      <c r="C127" s="625" t="s">
        <v>312</v>
      </c>
      <c r="D127" s="626" t="s">
        <v>350</v>
      </c>
      <c r="E127" s="525" t="s">
        <v>313</v>
      </c>
      <c r="F127" s="586">
        <f>F128</f>
        <v>2327000</v>
      </c>
      <c r="G127" s="586">
        <f aca="true" t="shared" si="46" ref="G127:Q127">G128</f>
        <v>2327000</v>
      </c>
      <c r="H127" s="586">
        <f t="shared" si="46"/>
        <v>1807600</v>
      </c>
      <c r="I127" s="586">
        <f t="shared" si="46"/>
        <v>62725</v>
      </c>
      <c r="J127" s="586">
        <f t="shared" si="46"/>
        <v>0</v>
      </c>
      <c r="K127" s="586">
        <f t="shared" si="46"/>
        <v>75200</v>
      </c>
      <c r="L127" s="586"/>
      <c r="M127" s="586"/>
      <c r="N127" s="586">
        <f t="shared" si="46"/>
        <v>75200</v>
      </c>
      <c r="O127" s="586">
        <f t="shared" si="46"/>
        <v>40000</v>
      </c>
      <c r="P127" s="586">
        <f t="shared" si="46"/>
        <v>0</v>
      </c>
      <c r="Q127" s="586">
        <f t="shared" si="46"/>
        <v>0</v>
      </c>
      <c r="R127" s="516">
        <f t="shared" si="40"/>
        <v>2402200</v>
      </c>
    </row>
    <row r="128" spans="1:18" ht="48.75" customHeight="1">
      <c r="A128" s="528"/>
      <c r="B128" s="627" t="s">
        <v>55</v>
      </c>
      <c r="C128" s="627" t="s">
        <v>56</v>
      </c>
      <c r="D128" s="628" t="s">
        <v>134</v>
      </c>
      <c r="E128" s="530" t="s">
        <v>545</v>
      </c>
      <c r="F128" s="586">
        <v>2327000</v>
      </c>
      <c r="G128" s="531">
        <f>F128-J128</f>
        <v>2327000</v>
      </c>
      <c r="H128" s="552">
        <v>1807600</v>
      </c>
      <c r="I128" s="552">
        <v>62725</v>
      </c>
      <c r="J128" s="586"/>
      <c r="K128" s="586">
        <v>75200</v>
      </c>
      <c r="L128" s="586"/>
      <c r="M128" s="586"/>
      <c r="N128" s="552">
        <v>75200</v>
      </c>
      <c r="O128" s="552">
        <v>40000</v>
      </c>
      <c r="P128" s="552"/>
      <c r="Q128" s="552"/>
      <c r="R128" s="516">
        <f t="shared" si="40"/>
        <v>2402200</v>
      </c>
    </row>
    <row r="129" spans="1:18" ht="33.75" customHeight="1">
      <c r="A129" s="528"/>
      <c r="B129" s="625" t="s">
        <v>350</v>
      </c>
      <c r="C129" s="625" t="s">
        <v>338</v>
      </c>
      <c r="D129" s="626" t="s">
        <v>350</v>
      </c>
      <c r="E129" s="603" t="s">
        <v>337</v>
      </c>
      <c r="F129" s="586">
        <f>F132+F130+F131</f>
        <v>1582000</v>
      </c>
      <c r="G129" s="586">
        <f>G132+G130+G131</f>
        <v>1582000</v>
      </c>
      <c r="H129" s="586">
        <f>H132+H130+H131</f>
        <v>1000830</v>
      </c>
      <c r="I129" s="586">
        <f>I132+I130+I131</f>
        <v>155425</v>
      </c>
      <c r="J129" s="586">
        <f aca="true" t="shared" si="47" ref="J129:Q129">J132+J130+J131</f>
        <v>0</v>
      </c>
      <c r="K129" s="586">
        <f t="shared" si="47"/>
        <v>18950</v>
      </c>
      <c r="L129" s="586">
        <f t="shared" si="47"/>
        <v>16000</v>
      </c>
      <c r="M129" s="586"/>
      <c r="N129" s="586">
        <f t="shared" si="47"/>
        <v>2950</v>
      </c>
      <c r="O129" s="586">
        <f t="shared" si="47"/>
        <v>0</v>
      </c>
      <c r="P129" s="586">
        <f t="shared" si="47"/>
        <v>0</v>
      </c>
      <c r="Q129" s="586">
        <f t="shared" si="47"/>
        <v>16000</v>
      </c>
      <c r="R129" s="516">
        <f t="shared" si="40"/>
        <v>1600950</v>
      </c>
    </row>
    <row r="130" spans="1:18" ht="20.25">
      <c r="A130" s="581"/>
      <c r="B130" s="629">
        <v>1014030</v>
      </c>
      <c r="C130" s="630" t="s">
        <v>339</v>
      </c>
      <c r="D130" s="570" t="s">
        <v>133</v>
      </c>
      <c r="E130" s="550" t="s">
        <v>57</v>
      </c>
      <c r="F130" s="551">
        <v>999000</v>
      </c>
      <c r="G130" s="531">
        <f>F130-J130</f>
        <v>999000</v>
      </c>
      <c r="H130" s="555">
        <v>677500</v>
      </c>
      <c r="I130" s="555">
        <v>135825</v>
      </c>
      <c r="J130" s="555">
        <v>0</v>
      </c>
      <c r="K130" s="551">
        <v>18700</v>
      </c>
      <c r="L130" s="551">
        <v>16000</v>
      </c>
      <c r="M130" s="551"/>
      <c r="N130" s="555">
        <v>2700</v>
      </c>
      <c r="O130" s="555"/>
      <c r="P130" s="555"/>
      <c r="Q130" s="555">
        <v>16000</v>
      </c>
      <c r="R130" s="516">
        <f t="shared" si="40"/>
        <v>1017700</v>
      </c>
    </row>
    <row r="131" spans="1:18" ht="63.75" customHeight="1">
      <c r="A131" s="581"/>
      <c r="B131" s="629">
        <v>1014060</v>
      </c>
      <c r="C131" s="630" t="s">
        <v>256</v>
      </c>
      <c r="D131" s="570" t="s">
        <v>257</v>
      </c>
      <c r="E131" s="550" t="s">
        <v>258</v>
      </c>
      <c r="F131" s="551">
        <v>126000</v>
      </c>
      <c r="G131" s="531">
        <f>F131-J131</f>
        <v>126000</v>
      </c>
      <c r="H131" s="555">
        <v>92300</v>
      </c>
      <c r="I131" s="555">
        <v>5600</v>
      </c>
      <c r="J131" s="555"/>
      <c r="K131" s="551">
        <v>250</v>
      </c>
      <c r="L131" s="551"/>
      <c r="M131" s="551"/>
      <c r="N131" s="555">
        <v>250</v>
      </c>
      <c r="O131" s="555"/>
      <c r="P131" s="555"/>
      <c r="Q131" s="555"/>
      <c r="R131" s="516">
        <f t="shared" si="40"/>
        <v>126250</v>
      </c>
    </row>
    <row r="132" spans="1:18" ht="45" customHeight="1">
      <c r="A132" s="528"/>
      <c r="B132" s="629">
        <v>1014080</v>
      </c>
      <c r="C132" s="630" t="s">
        <v>58</v>
      </c>
      <c r="D132" s="570" t="s">
        <v>350</v>
      </c>
      <c r="E132" s="550" t="s">
        <v>59</v>
      </c>
      <c r="F132" s="551">
        <f>F133+F134</f>
        <v>457000</v>
      </c>
      <c r="G132" s="551">
        <f aca="true" t="shared" si="48" ref="G132:Q132">G133+G134</f>
        <v>457000</v>
      </c>
      <c r="H132" s="551">
        <f t="shared" si="48"/>
        <v>231030</v>
      </c>
      <c r="I132" s="551">
        <f t="shared" si="48"/>
        <v>14000</v>
      </c>
      <c r="J132" s="551">
        <f t="shared" si="48"/>
        <v>0</v>
      </c>
      <c r="K132" s="551">
        <f t="shared" si="48"/>
        <v>0</v>
      </c>
      <c r="L132" s="551"/>
      <c r="M132" s="551"/>
      <c r="N132" s="551">
        <f t="shared" si="48"/>
        <v>0</v>
      </c>
      <c r="O132" s="551">
        <f t="shared" si="48"/>
        <v>0</v>
      </c>
      <c r="P132" s="551">
        <f t="shared" si="48"/>
        <v>0</v>
      </c>
      <c r="Q132" s="551">
        <f t="shared" si="48"/>
        <v>0</v>
      </c>
      <c r="R132" s="516">
        <f t="shared" si="40"/>
        <v>457000</v>
      </c>
    </row>
    <row r="133" spans="1:18" ht="42" customHeight="1">
      <c r="A133" s="528"/>
      <c r="B133" s="629">
        <v>1014081</v>
      </c>
      <c r="C133" s="630" t="s">
        <v>60</v>
      </c>
      <c r="D133" s="570" t="s">
        <v>410</v>
      </c>
      <c r="E133" s="550" t="s">
        <v>62</v>
      </c>
      <c r="F133" s="551">
        <v>310500</v>
      </c>
      <c r="G133" s="531">
        <f>F133-J133</f>
        <v>310500</v>
      </c>
      <c r="H133" s="555">
        <v>231030</v>
      </c>
      <c r="I133" s="555">
        <v>14000</v>
      </c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310500</v>
      </c>
    </row>
    <row r="134" spans="1:18" ht="27" customHeight="1">
      <c r="A134" s="528"/>
      <c r="B134" s="629">
        <v>1014082</v>
      </c>
      <c r="C134" s="630" t="s">
        <v>61</v>
      </c>
      <c r="D134" s="570" t="s">
        <v>410</v>
      </c>
      <c r="E134" s="550" t="s">
        <v>63</v>
      </c>
      <c r="F134" s="551">
        <v>146500</v>
      </c>
      <c r="G134" s="531">
        <f>F134-J134</f>
        <v>146500</v>
      </c>
      <c r="H134" s="555"/>
      <c r="I134" s="555"/>
      <c r="J134" s="555"/>
      <c r="K134" s="555"/>
      <c r="L134" s="555"/>
      <c r="M134" s="555"/>
      <c r="N134" s="555"/>
      <c r="O134" s="555"/>
      <c r="P134" s="555"/>
      <c r="Q134" s="555"/>
      <c r="R134" s="516">
        <f t="shared" si="40"/>
        <v>146500</v>
      </c>
    </row>
    <row r="135" spans="1:18" ht="40.5">
      <c r="A135" s="528"/>
      <c r="B135" s="631" t="s">
        <v>633</v>
      </c>
      <c r="C135" s="631"/>
      <c r="D135" s="632"/>
      <c r="E135" s="142" t="s">
        <v>135</v>
      </c>
      <c r="F135" s="582">
        <f>F136</f>
        <v>4698900</v>
      </c>
      <c r="G135" s="582">
        <f aca="true" t="shared" si="49" ref="G135:Q135">G136</f>
        <v>4688900</v>
      </c>
      <c r="H135" s="582">
        <f t="shared" si="49"/>
        <v>1346800</v>
      </c>
      <c r="I135" s="582">
        <f t="shared" si="49"/>
        <v>20000</v>
      </c>
      <c r="J135" s="582">
        <f t="shared" si="49"/>
        <v>0</v>
      </c>
      <c r="K135" s="582">
        <f t="shared" si="49"/>
        <v>0</v>
      </c>
      <c r="L135" s="582"/>
      <c r="M135" s="582"/>
      <c r="N135" s="582">
        <f t="shared" si="49"/>
        <v>0</v>
      </c>
      <c r="O135" s="582">
        <f t="shared" si="49"/>
        <v>0</v>
      </c>
      <c r="P135" s="582">
        <f t="shared" si="49"/>
        <v>0</v>
      </c>
      <c r="Q135" s="582">
        <f t="shared" si="49"/>
        <v>0</v>
      </c>
      <c r="R135" s="516">
        <f aca="true" t="shared" si="50" ref="R135:R149">F135+K135</f>
        <v>4698900</v>
      </c>
    </row>
    <row r="136" spans="1:18" ht="40.5">
      <c r="A136" s="528"/>
      <c r="B136" s="633" t="s">
        <v>634</v>
      </c>
      <c r="C136" s="633"/>
      <c r="D136" s="634"/>
      <c r="E136" s="519" t="s">
        <v>411</v>
      </c>
      <c r="F136" s="584">
        <f>F137+F139+F142</f>
        <v>4698900</v>
      </c>
      <c r="G136" s="584">
        <f aca="true" t="shared" si="51" ref="G136:Q136">G137+G139+G142</f>
        <v>4688900</v>
      </c>
      <c r="H136" s="584">
        <f t="shared" si="51"/>
        <v>1346800</v>
      </c>
      <c r="I136" s="584">
        <f t="shared" si="51"/>
        <v>20000</v>
      </c>
      <c r="J136" s="584">
        <f t="shared" si="51"/>
        <v>0</v>
      </c>
      <c r="K136" s="584">
        <f t="shared" si="51"/>
        <v>0</v>
      </c>
      <c r="L136" s="584"/>
      <c r="M136" s="584"/>
      <c r="N136" s="584">
        <f t="shared" si="51"/>
        <v>0</v>
      </c>
      <c r="O136" s="584">
        <f t="shared" si="51"/>
        <v>0</v>
      </c>
      <c r="P136" s="584">
        <f t="shared" si="51"/>
        <v>0</v>
      </c>
      <c r="Q136" s="584">
        <f t="shared" si="51"/>
        <v>0</v>
      </c>
      <c r="R136" s="516">
        <f t="shared" si="50"/>
        <v>4698900</v>
      </c>
    </row>
    <row r="137" spans="1:18" ht="20.25">
      <c r="A137" s="528"/>
      <c r="B137" s="625" t="s">
        <v>350</v>
      </c>
      <c r="C137" s="625" t="s">
        <v>351</v>
      </c>
      <c r="D137" s="626" t="s">
        <v>350</v>
      </c>
      <c r="E137" s="525" t="s">
        <v>293</v>
      </c>
      <c r="F137" s="586">
        <f>F138</f>
        <v>1699200</v>
      </c>
      <c r="G137" s="586">
        <f aca="true" t="shared" si="52" ref="G137:Q137">G138</f>
        <v>1699200</v>
      </c>
      <c r="H137" s="586">
        <f t="shared" si="52"/>
        <v>1346800</v>
      </c>
      <c r="I137" s="586">
        <f t="shared" si="52"/>
        <v>20000</v>
      </c>
      <c r="J137" s="586">
        <f t="shared" si="52"/>
        <v>0</v>
      </c>
      <c r="K137" s="586">
        <f t="shared" si="52"/>
        <v>0</v>
      </c>
      <c r="L137" s="586"/>
      <c r="M137" s="586"/>
      <c r="N137" s="586">
        <f t="shared" si="52"/>
        <v>0</v>
      </c>
      <c r="O137" s="586">
        <f t="shared" si="52"/>
        <v>0</v>
      </c>
      <c r="P137" s="586">
        <f t="shared" si="52"/>
        <v>0</v>
      </c>
      <c r="Q137" s="586">
        <f t="shared" si="52"/>
        <v>0</v>
      </c>
      <c r="R137" s="516">
        <f t="shared" si="50"/>
        <v>1699200</v>
      </c>
    </row>
    <row r="138" spans="1:18" s="512" customFormat="1" ht="59.25" customHeight="1">
      <c r="A138" s="517"/>
      <c r="B138" s="627" t="s">
        <v>635</v>
      </c>
      <c r="C138" s="627" t="s">
        <v>140</v>
      </c>
      <c r="D138" s="635" t="s">
        <v>607</v>
      </c>
      <c r="E138" s="530" t="s">
        <v>142</v>
      </c>
      <c r="F138" s="586">
        <v>1699200</v>
      </c>
      <c r="G138" s="531">
        <f>F138-J138</f>
        <v>1699200</v>
      </c>
      <c r="H138" s="613">
        <v>1346800</v>
      </c>
      <c r="I138" s="613">
        <v>20000</v>
      </c>
      <c r="J138" s="613"/>
      <c r="K138" s="552"/>
      <c r="L138" s="552"/>
      <c r="M138" s="552"/>
      <c r="N138" s="614"/>
      <c r="O138" s="613"/>
      <c r="P138" s="613"/>
      <c r="Q138" s="613"/>
      <c r="R138" s="516">
        <f t="shared" si="50"/>
        <v>1699200</v>
      </c>
    </row>
    <row r="139" spans="1:18" s="512" customFormat="1" ht="29.25" customHeight="1">
      <c r="A139" s="517"/>
      <c r="B139" s="625" t="s">
        <v>350</v>
      </c>
      <c r="C139" s="625" t="s">
        <v>295</v>
      </c>
      <c r="D139" s="626" t="s">
        <v>350</v>
      </c>
      <c r="E139" s="525" t="s">
        <v>118</v>
      </c>
      <c r="F139" s="586">
        <f>F140</f>
        <v>10000</v>
      </c>
      <c r="G139" s="588">
        <f aca="true" t="shared" si="53" ref="G139:Q139">G140</f>
        <v>0</v>
      </c>
      <c r="H139" s="588">
        <f t="shared" si="53"/>
        <v>0</v>
      </c>
      <c r="I139" s="588">
        <f t="shared" si="53"/>
        <v>0</v>
      </c>
      <c r="J139" s="552">
        <f t="shared" si="53"/>
        <v>0</v>
      </c>
      <c r="K139" s="552">
        <f t="shared" si="53"/>
        <v>0</v>
      </c>
      <c r="L139" s="552"/>
      <c r="M139" s="552"/>
      <c r="N139" s="552">
        <f t="shared" si="53"/>
        <v>0</v>
      </c>
      <c r="O139" s="552">
        <f t="shared" si="53"/>
        <v>0</v>
      </c>
      <c r="P139" s="552">
        <f t="shared" si="53"/>
        <v>0</v>
      </c>
      <c r="Q139" s="552">
        <f t="shared" si="53"/>
        <v>0</v>
      </c>
      <c r="R139" s="516">
        <f t="shared" si="50"/>
        <v>10000</v>
      </c>
    </row>
    <row r="140" spans="1:18" s="512" customFormat="1" ht="20.25">
      <c r="A140" s="528"/>
      <c r="B140" s="627" t="s">
        <v>119</v>
      </c>
      <c r="C140" s="627" t="s">
        <v>106</v>
      </c>
      <c r="D140" s="635" t="s">
        <v>616</v>
      </c>
      <c r="E140" s="578" t="s">
        <v>270</v>
      </c>
      <c r="F140" s="586">
        <v>10000</v>
      </c>
      <c r="G140" s="587"/>
      <c r="H140" s="587"/>
      <c r="I140" s="587"/>
      <c r="J140" s="586"/>
      <c r="K140" s="586"/>
      <c r="L140" s="586"/>
      <c r="M140" s="586"/>
      <c r="N140" s="586"/>
      <c r="O140" s="586"/>
      <c r="P140" s="586"/>
      <c r="Q140" s="586"/>
      <c r="R140" s="516">
        <f t="shared" si="50"/>
        <v>10000</v>
      </c>
    </row>
    <row r="141" spans="1:18" s="512" customFormat="1" ht="101.25" hidden="1">
      <c r="A141" s="528"/>
      <c r="B141" s="636" t="s">
        <v>271</v>
      </c>
      <c r="C141" s="636" t="s">
        <v>272</v>
      </c>
      <c r="D141" s="637"/>
      <c r="E141" s="638" t="s">
        <v>273</v>
      </c>
      <c r="F141" s="639"/>
      <c r="G141" s="640"/>
      <c r="H141" s="640"/>
      <c r="I141" s="640"/>
      <c r="J141" s="641"/>
      <c r="K141" s="552"/>
      <c r="L141" s="552"/>
      <c r="M141" s="552"/>
      <c r="N141" s="614"/>
      <c r="O141" s="613"/>
      <c r="P141" s="613"/>
      <c r="Q141" s="613"/>
      <c r="R141" s="516">
        <f t="shared" si="50"/>
        <v>0</v>
      </c>
    </row>
    <row r="142" spans="1:18" s="512" customFormat="1" ht="20.25">
      <c r="A142" s="528"/>
      <c r="B142" s="625" t="s">
        <v>350</v>
      </c>
      <c r="C142" s="625" t="s">
        <v>120</v>
      </c>
      <c r="D142" s="626" t="s">
        <v>350</v>
      </c>
      <c r="E142" s="525" t="s">
        <v>291</v>
      </c>
      <c r="F142" s="600">
        <f>F143+F145+F147</f>
        <v>2989700</v>
      </c>
      <c r="G142" s="600">
        <f>G143+G145+G147</f>
        <v>2989700</v>
      </c>
      <c r="H142" s="600">
        <f aca="true" t="shared" si="54" ref="H142:Q142">H143+H145</f>
        <v>0</v>
      </c>
      <c r="I142" s="600">
        <f t="shared" si="54"/>
        <v>0</v>
      </c>
      <c r="J142" s="600">
        <f t="shared" si="54"/>
        <v>0</v>
      </c>
      <c r="K142" s="600">
        <f t="shared" si="54"/>
        <v>0</v>
      </c>
      <c r="L142" s="600">
        <f t="shared" si="54"/>
        <v>0</v>
      </c>
      <c r="M142" s="600"/>
      <c r="N142" s="600">
        <f t="shared" si="54"/>
        <v>0</v>
      </c>
      <c r="O142" s="600">
        <f t="shared" si="54"/>
        <v>0</v>
      </c>
      <c r="P142" s="600">
        <f t="shared" si="54"/>
        <v>0</v>
      </c>
      <c r="Q142" s="600">
        <f t="shared" si="54"/>
        <v>0</v>
      </c>
      <c r="R142" s="516">
        <f t="shared" si="50"/>
        <v>2989700</v>
      </c>
    </row>
    <row r="143" spans="1:18" s="512" customFormat="1" ht="85.5" customHeight="1">
      <c r="A143" s="528"/>
      <c r="B143" s="642">
        <v>3719400</v>
      </c>
      <c r="C143" s="625" t="s">
        <v>145</v>
      </c>
      <c r="D143" s="626" t="s">
        <v>350</v>
      </c>
      <c r="E143" s="525" t="s">
        <v>146</v>
      </c>
      <c r="F143" s="600">
        <f>F144</f>
        <v>2688200</v>
      </c>
      <c r="G143" s="600">
        <f aca="true" t="shared" si="55" ref="G143:Q143">G144</f>
        <v>2688200</v>
      </c>
      <c r="H143" s="624">
        <f t="shared" si="55"/>
        <v>0</v>
      </c>
      <c r="I143" s="624">
        <f t="shared" si="55"/>
        <v>0</v>
      </c>
      <c r="J143" s="600">
        <f t="shared" si="55"/>
        <v>0</v>
      </c>
      <c r="K143" s="600">
        <f t="shared" si="55"/>
        <v>0</v>
      </c>
      <c r="L143" s="600"/>
      <c r="M143" s="600"/>
      <c r="N143" s="600">
        <f t="shared" si="55"/>
        <v>0</v>
      </c>
      <c r="O143" s="600">
        <f t="shared" si="55"/>
        <v>0</v>
      </c>
      <c r="P143" s="600">
        <f t="shared" si="55"/>
        <v>0</v>
      </c>
      <c r="Q143" s="600">
        <f t="shared" si="55"/>
        <v>0</v>
      </c>
      <c r="R143" s="516">
        <f t="shared" si="50"/>
        <v>2688200</v>
      </c>
    </row>
    <row r="144" spans="1:18" ht="64.5" customHeight="1">
      <c r="A144" s="528"/>
      <c r="B144" s="643">
        <v>3719410</v>
      </c>
      <c r="C144" s="630" t="s">
        <v>147</v>
      </c>
      <c r="D144" s="570" t="s">
        <v>274</v>
      </c>
      <c r="E144" s="550" t="s">
        <v>255</v>
      </c>
      <c r="F144" s="586">
        <v>2688200</v>
      </c>
      <c r="G144" s="531">
        <f>F144-J144</f>
        <v>2688200</v>
      </c>
      <c r="H144" s="644"/>
      <c r="I144" s="644"/>
      <c r="J144" s="614"/>
      <c r="K144" s="552"/>
      <c r="L144" s="552"/>
      <c r="M144" s="552"/>
      <c r="N144" s="614"/>
      <c r="O144" s="613"/>
      <c r="P144" s="613"/>
      <c r="Q144" s="613"/>
      <c r="R144" s="516">
        <f t="shared" si="50"/>
        <v>2688200</v>
      </c>
    </row>
    <row r="145" spans="1:18" ht="75" customHeight="1">
      <c r="A145" s="528"/>
      <c r="B145" s="642">
        <v>3719700</v>
      </c>
      <c r="C145" s="625" t="s">
        <v>523</v>
      </c>
      <c r="D145" s="626" t="s">
        <v>350</v>
      </c>
      <c r="E145" s="525" t="s">
        <v>525</v>
      </c>
      <c r="F145" s="586">
        <f>F146</f>
        <v>191500</v>
      </c>
      <c r="G145" s="586">
        <f aca="true" t="shared" si="56" ref="G145:Q145">G146</f>
        <v>191500</v>
      </c>
      <c r="H145" s="586">
        <f t="shared" si="56"/>
        <v>0</v>
      </c>
      <c r="I145" s="586">
        <f t="shared" si="56"/>
        <v>0</v>
      </c>
      <c r="J145" s="586">
        <f t="shared" si="56"/>
        <v>0</v>
      </c>
      <c r="K145" s="586">
        <f t="shared" si="56"/>
        <v>0</v>
      </c>
      <c r="L145" s="586">
        <f t="shared" si="56"/>
        <v>0</v>
      </c>
      <c r="M145" s="586"/>
      <c r="N145" s="586">
        <f t="shared" si="56"/>
        <v>0</v>
      </c>
      <c r="O145" s="586">
        <f t="shared" si="56"/>
        <v>0</v>
      </c>
      <c r="P145" s="586">
        <f t="shared" si="56"/>
        <v>0</v>
      </c>
      <c r="Q145" s="586">
        <f t="shared" si="56"/>
        <v>0</v>
      </c>
      <c r="R145" s="516">
        <f t="shared" si="50"/>
        <v>191500</v>
      </c>
    </row>
    <row r="146" spans="1:18" ht="33" customHeight="1">
      <c r="A146" s="528"/>
      <c r="B146" s="629">
        <v>3719770</v>
      </c>
      <c r="C146" s="630" t="s">
        <v>526</v>
      </c>
      <c r="D146" s="570" t="s">
        <v>274</v>
      </c>
      <c r="E146" s="550" t="s">
        <v>112</v>
      </c>
      <c r="F146" s="586">
        <v>191500</v>
      </c>
      <c r="G146" s="531">
        <f>F146-J146</f>
        <v>191500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191500</v>
      </c>
    </row>
    <row r="147" spans="1:18" ht="67.5" customHeight="1">
      <c r="A147" s="528"/>
      <c r="B147" s="645">
        <v>3719800</v>
      </c>
      <c r="C147" s="557" t="s">
        <v>278</v>
      </c>
      <c r="D147" s="522" t="s">
        <v>350</v>
      </c>
      <c r="E147" s="558" t="s">
        <v>279</v>
      </c>
      <c r="F147" s="586">
        <f>F148</f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1:18" ht="56.25" customHeight="1">
      <c r="A148" s="528"/>
      <c r="B148" s="561">
        <v>3719800</v>
      </c>
      <c r="C148" s="546" t="s">
        <v>278</v>
      </c>
      <c r="D148" s="546" t="s">
        <v>274</v>
      </c>
      <c r="E148" s="550" t="s">
        <v>279</v>
      </c>
      <c r="F148" s="586">
        <v>110000</v>
      </c>
      <c r="G148" s="531">
        <f>F148-J148</f>
        <v>110000</v>
      </c>
      <c r="H148" s="644"/>
      <c r="I148" s="644"/>
      <c r="J148" s="614"/>
      <c r="K148" s="552"/>
      <c r="L148" s="552"/>
      <c r="M148" s="552"/>
      <c r="N148" s="614"/>
      <c r="O148" s="613"/>
      <c r="P148" s="613"/>
      <c r="Q148" s="613"/>
      <c r="R148" s="516">
        <f t="shared" si="50"/>
        <v>110000</v>
      </c>
    </row>
    <row r="149" spans="2:18" ht="20.25">
      <c r="B149" s="647"/>
      <c r="C149" s="647"/>
      <c r="D149" s="647"/>
      <c r="E149" s="510" t="s">
        <v>275</v>
      </c>
      <c r="F149" s="648">
        <f aca="true" t="shared" si="57" ref="F149:Q149">F9+F51+F84+F123+F135</f>
        <v>82876838.78</v>
      </c>
      <c r="G149" s="648">
        <f t="shared" si="57"/>
        <v>82766638.78</v>
      </c>
      <c r="H149" s="648">
        <f t="shared" si="57"/>
        <v>50201335</v>
      </c>
      <c r="I149" s="648">
        <f t="shared" si="57"/>
        <v>4972849</v>
      </c>
      <c r="J149" s="648">
        <f t="shared" si="57"/>
        <v>0</v>
      </c>
      <c r="K149" s="648">
        <f t="shared" si="57"/>
        <v>1594885.33</v>
      </c>
      <c r="L149" s="648">
        <f>L9+L51+L84+L123+L135</f>
        <v>493435.33</v>
      </c>
      <c r="M149" s="648">
        <f>M9+M51+M84+M123+M135</f>
        <v>363195.33</v>
      </c>
      <c r="N149" s="586">
        <f t="shared" si="57"/>
        <v>1086450</v>
      </c>
      <c r="O149" s="648">
        <f t="shared" si="57"/>
        <v>100000</v>
      </c>
      <c r="P149" s="648">
        <f t="shared" si="57"/>
        <v>0</v>
      </c>
      <c r="Q149" s="648">
        <f t="shared" si="57"/>
        <v>508435.33</v>
      </c>
      <c r="R149" s="516">
        <f t="shared" si="50"/>
        <v>84471724.11</v>
      </c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2:18" ht="20.25">
      <c r="B152" s="649"/>
      <c r="C152" s="649"/>
      <c r="D152" s="649"/>
      <c r="E152" s="650"/>
      <c r="F152" s="651"/>
      <c r="G152" s="651"/>
      <c r="H152" s="651"/>
      <c r="I152" s="651"/>
      <c r="J152" s="651"/>
      <c r="K152" s="651"/>
      <c r="L152" s="651"/>
      <c r="M152" s="651"/>
      <c r="N152" s="652"/>
      <c r="O152" s="651"/>
      <c r="P152" s="651"/>
      <c r="Q152" s="651"/>
      <c r="R152" s="653"/>
    </row>
    <row r="153" spans="5:17" ht="20.25">
      <c r="E153" s="654" t="s">
        <v>598</v>
      </c>
      <c r="Q153" s="500" t="s">
        <v>285</v>
      </c>
    </row>
    <row r="156" spans="7:18" ht="20.25">
      <c r="G156" s="655">
        <f>F149-10000</f>
        <v>82866838.78</v>
      </c>
      <c r="N156" s="528">
        <f>K149-Q149</f>
        <v>1086450</v>
      </c>
      <c r="R156" s="655"/>
    </row>
  </sheetData>
  <sheetProtection/>
  <mergeCells count="21">
    <mergeCell ref="E5:E7"/>
    <mergeCell ref="Q6:Q7"/>
    <mergeCell ref="O2:R2"/>
    <mergeCell ref="J6:J7"/>
    <mergeCell ref="B4:C4"/>
    <mergeCell ref="B5:B7"/>
    <mergeCell ref="F6:F7"/>
    <mergeCell ref="N6:N7"/>
    <mergeCell ref="O6:P6"/>
    <mergeCell ref="F5:J5"/>
    <mergeCell ref="K6:K7"/>
    <mergeCell ref="A5:A7"/>
    <mergeCell ref="G6:G7"/>
    <mergeCell ref="L6:M6"/>
    <mergeCell ref="D5:D7"/>
    <mergeCell ref="K5:Q5"/>
    <mergeCell ref="P1:R1"/>
    <mergeCell ref="H6:I6"/>
    <mergeCell ref="R5:R7"/>
    <mergeCell ref="B3:Q3"/>
    <mergeCell ref="C5:C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2" min="1" max="16" man="1"/>
    <brk id="69" min="1" max="16" man="1"/>
    <brk id="92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587</v>
      </c>
      <c r="D1" s="82"/>
      <c r="E1" s="82"/>
      <c r="F1" s="82"/>
      <c r="H1" s="83"/>
      <c r="I1" s="83"/>
      <c r="J1" s="83"/>
      <c r="K1" s="83"/>
      <c r="L1" s="83"/>
      <c r="M1" s="748"/>
      <c r="N1" s="748"/>
      <c r="O1" s="748"/>
      <c r="P1" s="748"/>
      <c r="Q1" s="749" t="s">
        <v>659</v>
      </c>
      <c r="R1" s="749"/>
      <c r="S1" s="749"/>
    </row>
    <row r="2" ht="6" customHeight="1"/>
    <row r="3" spans="1:20" ht="27" customHeight="1">
      <c r="A3" s="84"/>
      <c r="B3" s="84"/>
      <c r="C3" s="84"/>
      <c r="D3" s="750" t="s">
        <v>234</v>
      </c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599</v>
      </c>
    </row>
    <row r="5" spans="1:20" ht="15" customHeight="1">
      <c r="A5" s="717" t="s">
        <v>276</v>
      </c>
      <c r="B5" s="718"/>
      <c r="C5" s="719"/>
      <c r="D5" s="713" t="s">
        <v>163</v>
      </c>
      <c r="E5" s="733" t="s">
        <v>164</v>
      </c>
      <c r="F5" s="733"/>
      <c r="G5" s="733"/>
      <c r="H5" s="733"/>
      <c r="I5" s="733"/>
      <c r="J5" s="733"/>
      <c r="K5" s="733"/>
      <c r="L5" s="733"/>
      <c r="M5" s="733"/>
      <c r="N5" s="733"/>
      <c r="O5" s="734"/>
      <c r="P5" s="734"/>
      <c r="Q5" s="751" t="s">
        <v>527</v>
      </c>
      <c r="R5" s="752"/>
      <c r="S5" s="752"/>
      <c r="T5" s="753"/>
    </row>
    <row r="6" spans="1:20" ht="20.25" customHeight="1">
      <c r="A6" s="720"/>
      <c r="B6" s="721"/>
      <c r="C6" s="722"/>
      <c r="D6" s="714"/>
      <c r="E6" s="732" t="s">
        <v>503</v>
      </c>
      <c r="F6" s="732" t="s">
        <v>254</v>
      </c>
      <c r="G6" s="738" t="s">
        <v>292</v>
      </c>
      <c r="H6" s="738"/>
      <c r="I6" s="738"/>
      <c r="J6" s="738"/>
      <c r="K6" s="738"/>
      <c r="L6" s="738"/>
      <c r="M6" s="738"/>
      <c r="N6" s="738"/>
      <c r="O6" s="483"/>
      <c r="P6" s="699" t="s">
        <v>165</v>
      </c>
      <c r="Q6" s="744" t="s">
        <v>292</v>
      </c>
      <c r="R6" s="745"/>
      <c r="S6" s="746"/>
      <c r="T6" s="741" t="s">
        <v>165</v>
      </c>
    </row>
    <row r="7" spans="1:20" ht="13.5" customHeight="1">
      <c r="A7" s="720"/>
      <c r="B7" s="721"/>
      <c r="C7" s="722"/>
      <c r="D7" s="714"/>
      <c r="E7" s="732"/>
      <c r="F7" s="732"/>
      <c r="G7" s="732" t="s">
        <v>252</v>
      </c>
      <c r="H7" s="732" t="s">
        <v>435</v>
      </c>
      <c r="I7" s="735" t="s">
        <v>11</v>
      </c>
      <c r="J7" s="735" t="s">
        <v>12</v>
      </c>
      <c r="K7" s="732" t="s">
        <v>81</v>
      </c>
      <c r="L7" s="735" t="s">
        <v>243</v>
      </c>
      <c r="M7" s="732" t="s">
        <v>300</v>
      </c>
      <c r="N7" s="732" t="s">
        <v>301</v>
      </c>
      <c r="O7" s="732" t="s">
        <v>215</v>
      </c>
      <c r="P7" s="699"/>
      <c r="Q7" s="711" t="s">
        <v>225</v>
      </c>
      <c r="R7" s="747" t="s">
        <v>23</v>
      </c>
      <c r="S7" s="711" t="s">
        <v>255</v>
      </c>
      <c r="T7" s="742"/>
    </row>
    <row r="8" spans="1:20" ht="22.5" customHeight="1">
      <c r="A8" s="720"/>
      <c r="B8" s="721"/>
      <c r="C8" s="722"/>
      <c r="D8" s="714"/>
      <c r="E8" s="732"/>
      <c r="F8" s="732"/>
      <c r="G8" s="732"/>
      <c r="H8" s="732"/>
      <c r="I8" s="736"/>
      <c r="J8" s="739"/>
      <c r="K8" s="732"/>
      <c r="L8" s="739"/>
      <c r="M8" s="732"/>
      <c r="N8" s="732"/>
      <c r="O8" s="732"/>
      <c r="P8" s="699"/>
      <c r="Q8" s="711"/>
      <c r="R8" s="711"/>
      <c r="S8" s="711"/>
      <c r="T8" s="742"/>
    </row>
    <row r="9" spans="1:20" ht="15.75" customHeight="1">
      <c r="A9" s="720"/>
      <c r="B9" s="721"/>
      <c r="C9" s="722"/>
      <c r="D9" s="714"/>
      <c r="E9" s="732"/>
      <c r="F9" s="732"/>
      <c r="G9" s="732"/>
      <c r="H9" s="732"/>
      <c r="I9" s="736"/>
      <c r="J9" s="739"/>
      <c r="K9" s="732"/>
      <c r="L9" s="739"/>
      <c r="M9" s="732"/>
      <c r="N9" s="732"/>
      <c r="O9" s="732"/>
      <c r="P9" s="699"/>
      <c r="Q9" s="711"/>
      <c r="R9" s="711"/>
      <c r="S9" s="711"/>
      <c r="T9" s="742"/>
    </row>
    <row r="10" spans="1:20" ht="307.5" customHeight="1">
      <c r="A10" s="720"/>
      <c r="B10" s="721"/>
      <c r="C10" s="722"/>
      <c r="D10" s="714"/>
      <c r="E10" s="732"/>
      <c r="F10" s="732"/>
      <c r="G10" s="732"/>
      <c r="H10" s="732"/>
      <c r="I10" s="737"/>
      <c r="J10" s="740"/>
      <c r="K10" s="732"/>
      <c r="L10" s="740"/>
      <c r="M10" s="732"/>
      <c r="N10" s="732"/>
      <c r="O10" s="732"/>
      <c r="P10" s="699"/>
      <c r="Q10" s="712"/>
      <c r="R10" s="712"/>
      <c r="S10" s="712"/>
      <c r="T10" s="743"/>
    </row>
    <row r="11" spans="1:20" ht="36.75" customHeight="1">
      <c r="A11" s="723"/>
      <c r="B11" s="724"/>
      <c r="C11" s="725"/>
      <c r="D11" s="715"/>
      <c r="E11" s="486"/>
      <c r="F11" s="699" t="s">
        <v>242</v>
      </c>
      <c r="G11" s="700"/>
      <c r="H11" s="700"/>
      <c r="I11" s="700"/>
      <c r="J11" s="700"/>
      <c r="K11" s="700"/>
      <c r="L11" s="700"/>
      <c r="M11" s="700"/>
      <c r="N11" s="700"/>
      <c r="O11" s="701"/>
      <c r="P11" s="489"/>
      <c r="Q11" s="729" t="s">
        <v>241</v>
      </c>
      <c r="R11" s="730"/>
      <c r="S11" s="730"/>
      <c r="T11" s="731"/>
    </row>
    <row r="12" spans="1:20" ht="70.5" customHeight="1">
      <c r="A12" s="726"/>
      <c r="B12" s="727"/>
      <c r="C12" s="728"/>
      <c r="D12" s="716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06">
        <v>1</v>
      </c>
      <c r="B13" s="706"/>
      <c r="C13" s="707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04">
        <v>2510000000</v>
      </c>
      <c r="B14" s="704" t="s">
        <v>341</v>
      </c>
      <c r="C14" s="705" t="s">
        <v>342</v>
      </c>
      <c r="D14" s="430" t="s">
        <v>235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421561</v>
      </c>
      <c r="M14" s="362">
        <v>19800</v>
      </c>
      <c r="N14" s="362">
        <v>15600</v>
      </c>
      <c r="O14" s="484">
        <v>55000</v>
      </c>
      <c r="P14" s="363">
        <f>SUM(E14:O14)</f>
        <v>3544061</v>
      </c>
      <c r="Q14" s="350"/>
      <c r="R14" s="353"/>
      <c r="S14" s="353"/>
      <c r="T14" s="351"/>
    </row>
    <row r="15" spans="1:20" ht="71.25" customHeight="1">
      <c r="A15" s="704">
        <v>25313200000</v>
      </c>
      <c r="B15" s="704">
        <v>16</v>
      </c>
      <c r="C15" s="705" t="s">
        <v>343</v>
      </c>
      <c r="D15" s="431" t="s">
        <v>240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191500</v>
      </c>
      <c r="R15" s="352"/>
      <c r="S15" s="352">
        <v>2688200</v>
      </c>
      <c r="T15" s="354">
        <f>Q15+S15</f>
        <v>2879700</v>
      </c>
    </row>
    <row r="16" spans="1:20" ht="64.5" customHeight="1">
      <c r="A16" s="708"/>
      <c r="B16" s="709"/>
      <c r="C16" s="710"/>
      <c r="D16" s="432" t="s">
        <v>344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02"/>
      <c r="B17" s="702"/>
      <c r="C17" s="703"/>
      <c r="D17" s="429" t="s">
        <v>517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421561</v>
      </c>
      <c r="M17" s="364">
        <f t="shared" si="0"/>
        <v>19800</v>
      </c>
      <c r="N17" s="364">
        <f t="shared" si="0"/>
        <v>15600</v>
      </c>
      <c r="O17" s="364">
        <f t="shared" si="0"/>
        <v>55000</v>
      </c>
      <c r="P17" s="364">
        <f t="shared" si="0"/>
        <v>3544061</v>
      </c>
      <c r="Q17" s="349">
        <f>Q14+Q15</f>
        <v>191500</v>
      </c>
      <c r="R17" s="349">
        <f>R14+R15+R16</f>
        <v>110000</v>
      </c>
      <c r="S17" s="349">
        <f>S14+S15</f>
        <v>2688200</v>
      </c>
      <c r="T17" s="393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598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285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56" t="s">
        <v>660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451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599</v>
      </c>
    </row>
    <row r="8" spans="1:10" ht="38.25" customHeight="1">
      <c r="A8" s="759" t="s">
        <v>166</v>
      </c>
      <c r="B8" s="761" t="s">
        <v>156</v>
      </c>
      <c r="C8" s="765" t="s">
        <v>167</v>
      </c>
      <c r="D8" s="767" t="s">
        <v>155</v>
      </c>
      <c r="E8" s="754" t="s">
        <v>452</v>
      </c>
      <c r="F8" s="763" t="s">
        <v>453</v>
      </c>
      <c r="G8" s="754" t="s">
        <v>454</v>
      </c>
      <c r="H8" s="754" t="s">
        <v>456</v>
      </c>
      <c r="I8" s="754" t="s">
        <v>455</v>
      </c>
      <c r="J8" s="754" t="s">
        <v>168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1" t="s">
        <v>346</v>
      </c>
      <c r="B10" s="172" t="s">
        <v>347</v>
      </c>
      <c r="C10" s="173" t="s">
        <v>518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475</v>
      </c>
      <c r="B11" s="178"/>
      <c r="C11" s="178"/>
      <c r="D11" s="179" t="s">
        <v>605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356</v>
      </c>
      <c r="B12" s="183"/>
      <c r="C12" s="183"/>
      <c r="D12" s="184" t="s">
        <v>605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138</v>
      </c>
      <c r="B13" s="78" t="s">
        <v>141</v>
      </c>
      <c r="C13" s="78" t="s">
        <v>607</v>
      </c>
      <c r="D13" s="144" t="s">
        <v>495</v>
      </c>
      <c r="E13" s="433" t="s">
        <v>348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109</v>
      </c>
      <c r="B14" s="157" t="s">
        <v>110</v>
      </c>
      <c r="C14" s="157" t="s">
        <v>611</v>
      </c>
      <c r="D14" s="80" t="s">
        <v>111</v>
      </c>
      <c r="E14" s="434" t="s">
        <v>559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68</v>
      </c>
      <c r="B15" s="157" t="s">
        <v>496</v>
      </c>
      <c r="C15" s="157" t="s">
        <v>610</v>
      </c>
      <c r="D15" s="80" t="s">
        <v>88</v>
      </c>
      <c r="E15" s="435" t="s">
        <v>348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566</v>
      </c>
      <c r="B16" s="157" t="s">
        <v>567</v>
      </c>
      <c r="C16" s="157" t="s">
        <v>568</v>
      </c>
      <c r="D16" s="80" t="s">
        <v>569</v>
      </c>
      <c r="E16" s="435" t="s">
        <v>524</v>
      </c>
      <c r="F16" s="382"/>
      <c r="G16" s="149"/>
      <c r="H16" s="149"/>
      <c r="I16" s="443">
        <v>971.51</v>
      </c>
      <c r="J16" s="149"/>
    </row>
    <row r="17" spans="1:10" ht="60.75">
      <c r="A17" s="190" t="s">
        <v>136</v>
      </c>
      <c r="B17" s="191"/>
      <c r="C17" s="191"/>
      <c r="D17" s="179" t="s">
        <v>121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137</v>
      </c>
      <c r="B18" s="183"/>
      <c r="C18" s="183"/>
      <c r="D18" s="250" t="s">
        <v>121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570</v>
      </c>
      <c r="B19" s="157" t="s">
        <v>567</v>
      </c>
      <c r="C19" s="157" t="s">
        <v>568</v>
      </c>
      <c r="D19" s="80" t="s">
        <v>569</v>
      </c>
      <c r="E19" s="435" t="s">
        <v>524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263</v>
      </c>
      <c r="B20" s="157" t="s">
        <v>314</v>
      </c>
      <c r="C20" s="157" t="s">
        <v>123</v>
      </c>
      <c r="D20" s="80" t="s">
        <v>543</v>
      </c>
      <c r="E20" s="438" t="s">
        <v>188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263</v>
      </c>
      <c r="B21" s="157" t="s">
        <v>314</v>
      </c>
      <c r="C21" s="157" t="s">
        <v>123</v>
      </c>
      <c r="D21" s="80" t="s">
        <v>543</v>
      </c>
      <c r="E21" s="438" t="s">
        <v>76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365</v>
      </c>
      <c r="B22" s="147"/>
      <c r="C22" s="147"/>
      <c r="D22" s="142" t="s">
        <v>132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366</v>
      </c>
      <c r="B23" s="143"/>
      <c r="C23" s="143"/>
      <c r="D23" s="481" t="s">
        <v>132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339</v>
      </c>
      <c r="C24" s="154" t="s">
        <v>133</v>
      </c>
      <c r="D24" s="145" t="s">
        <v>57</v>
      </c>
      <c r="E24" s="433" t="s">
        <v>348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57" t="s">
        <v>349</v>
      </c>
      <c r="C25" s="757"/>
      <c r="D25" s="757"/>
      <c r="E25" s="75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598</v>
      </c>
      <c r="C29" s="225"/>
      <c r="D29" s="225"/>
      <c r="F29" s="103"/>
      <c r="G29" s="103"/>
      <c r="H29" s="103"/>
      <c r="I29" s="226" t="s">
        <v>285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8"/>
  <sheetViews>
    <sheetView showZeros="0" zoomScale="50" zoomScaleNormal="50" zoomScaleSheetLayoutView="100" zoomScalePageLayoutView="0" workbookViewId="0" topLeftCell="B1">
      <pane xSplit="1" ySplit="6" topLeftCell="C13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2" t="s">
        <v>661</v>
      </c>
      <c r="J1" s="772"/>
      <c r="K1" s="772"/>
    </row>
    <row r="2" spans="3:17" ht="75" customHeight="1">
      <c r="C2" s="104"/>
      <c r="D2" s="771" t="s">
        <v>457</v>
      </c>
      <c r="E2" s="771"/>
      <c r="F2" s="771"/>
      <c r="G2" s="771"/>
      <c r="H2" s="771"/>
      <c r="I2" s="771"/>
      <c r="J2" s="771"/>
      <c r="K2" s="107"/>
      <c r="Q2" s="108"/>
    </row>
    <row r="3" spans="3:23" ht="28.5" customHeight="1" thickBot="1">
      <c r="C3" s="782">
        <v>25539000000</v>
      </c>
      <c r="D3" s="782"/>
      <c r="E3" s="773"/>
      <c r="F3" s="773"/>
      <c r="G3" s="773"/>
      <c r="H3" s="773"/>
      <c r="I3" s="773"/>
      <c r="J3" s="773"/>
      <c r="K3" s="110" t="s">
        <v>599</v>
      </c>
      <c r="W3" s="166"/>
    </row>
    <row r="4" spans="2:11" ht="92.25" customHeight="1" thickBot="1">
      <c r="B4" s="765" t="s">
        <v>166</v>
      </c>
      <c r="C4" s="765" t="s">
        <v>156</v>
      </c>
      <c r="D4" s="765" t="s">
        <v>167</v>
      </c>
      <c r="E4" s="769" t="s">
        <v>155</v>
      </c>
      <c r="F4" s="776" t="s">
        <v>157</v>
      </c>
      <c r="G4" s="776" t="s">
        <v>154</v>
      </c>
      <c r="H4" s="778" t="s">
        <v>158</v>
      </c>
      <c r="I4" s="780" t="s">
        <v>412</v>
      </c>
      <c r="J4" s="774" t="s">
        <v>413</v>
      </c>
      <c r="K4" s="775"/>
    </row>
    <row r="5" spans="2:11" ht="35.25" customHeight="1" thickBot="1">
      <c r="B5" s="766"/>
      <c r="C5" s="766"/>
      <c r="D5" s="766"/>
      <c r="E5" s="770"/>
      <c r="F5" s="777"/>
      <c r="G5" s="777"/>
      <c r="H5" s="779"/>
      <c r="I5" s="781"/>
      <c r="J5" s="300" t="s">
        <v>159</v>
      </c>
      <c r="K5" s="301" t="s">
        <v>160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606</v>
      </c>
      <c r="C7" s="178"/>
      <c r="D7" s="178"/>
      <c r="E7" s="179" t="s">
        <v>605</v>
      </c>
      <c r="F7" s="180"/>
      <c r="G7" s="296"/>
      <c r="H7" s="304">
        <f>I7+J7</f>
        <v>9168522</v>
      </c>
      <c r="I7" s="181">
        <f>I8</f>
        <v>8921982</v>
      </c>
      <c r="J7" s="181">
        <f>J8</f>
        <v>246540</v>
      </c>
      <c r="K7" s="202">
        <f>K8</f>
        <v>0</v>
      </c>
    </row>
    <row r="8" spans="1:11" s="117" customFormat="1" ht="32.25" customHeight="1" thickBot="1">
      <c r="A8" s="111"/>
      <c r="B8" s="456" t="s">
        <v>356</v>
      </c>
      <c r="C8" s="183"/>
      <c r="D8" s="183"/>
      <c r="E8" s="184" t="s">
        <v>605</v>
      </c>
      <c r="F8" s="185"/>
      <c r="G8" s="185"/>
      <c r="H8" s="303">
        <f>I8+J8</f>
        <v>9168522</v>
      </c>
      <c r="I8" s="186">
        <f>SUM(I9:I29)</f>
        <v>8921982</v>
      </c>
      <c r="J8" s="186">
        <f>SUM(J9:J28)</f>
        <v>246540</v>
      </c>
      <c r="K8" s="203"/>
    </row>
    <row r="9" spans="1:11" s="117" customFormat="1" ht="109.5" customHeight="1">
      <c r="A9" s="111"/>
      <c r="B9" s="78" t="s">
        <v>138</v>
      </c>
      <c r="C9" s="78" t="s">
        <v>141</v>
      </c>
      <c r="D9" s="78" t="s">
        <v>607</v>
      </c>
      <c r="E9" s="144" t="s">
        <v>495</v>
      </c>
      <c r="F9" s="257" t="s">
        <v>31</v>
      </c>
      <c r="G9" s="255" t="s">
        <v>32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138</v>
      </c>
      <c r="C10" s="78" t="s">
        <v>141</v>
      </c>
      <c r="D10" s="78" t="s">
        <v>607</v>
      </c>
      <c r="E10" s="144" t="s">
        <v>495</v>
      </c>
      <c r="F10" s="257" t="s">
        <v>535</v>
      </c>
      <c r="G10" s="255" t="s">
        <v>50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107</v>
      </c>
      <c r="C11" s="242" t="s">
        <v>274</v>
      </c>
      <c r="D11" s="78" t="s">
        <v>616</v>
      </c>
      <c r="E11" s="144" t="s">
        <v>108</v>
      </c>
      <c r="F11" s="255" t="s">
        <v>25</v>
      </c>
      <c r="G11" s="255" t="s">
        <v>26</v>
      </c>
      <c r="H11" s="302">
        <f aca="true" t="shared" si="0" ref="H11:H28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236</v>
      </c>
      <c r="C12" s="157" t="s">
        <v>237</v>
      </c>
      <c r="D12" s="157" t="s">
        <v>238</v>
      </c>
      <c r="E12" s="228" t="s">
        <v>239</v>
      </c>
      <c r="F12" s="256" t="s">
        <v>71</v>
      </c>
      <c r="G12" s="255" t="s">
        <v>69</v>
      </c>
      <c r="H12" s="302">
        <f t="shared" si="0"/>
        <v>0</v>
      </c>
      <c r="I12" s="200"/>
      <c r="J12" s="201"/>
      <c r="K12" s="163"/>
    </row>
    <row r="13" spans="1:11" s="117" customFormat="1" ht="87.75" customHeight="1">
      <c r="A13" s="111"/>
      <c r="B13" s="529" t="s">
        <v>82</v>
      </c>
      <c r="C13" s="542" t="s">
        <v>83</v>
      </c>
      <c r="D13" s="657" t="s">
        <v>140</v>
      </c>
      <c r="E13" s="658" t="s">
        <v>84</v>
      </c>
      <c r="F13" s="256" t="s">
        <v>654</v>
      </c>
      <c r="G13" s="255" t="s">
        <v>655</v>
      </c>
      <c r="H13" s="302">
        <f t="shared" si="0"/>
        <v>354882</v>
      </c>
      <c r="I13" s="200">
        <v>354882</v>
      </c>
      <c r="J13" s="201"/>
      <c r="K13" s="163"/>
    </row>
    <row r="14" spans="1:11" s="117" customFormat="1" ht="147.75" customHeight="1">
      <c r="A14" s="111"/>
      <c r="B14" s="160" t="s">
        <v>360</v>
      </c>
      <c r="C14" s="197" t="s">
        <v>354</v>
      </c>
      <c r="D14" s="198" t="s">
        <v>125</v>
      </c>
      <c r="E14" s="199" t="s">
        <v>359</v>
      </c>
      <c r="F14" s="256" t="s">
        <v>528</v>
      </c>
      <c r="G14" s="255" t="s">
        <v>529</v>
      </c>
      <c r="H14" s="302">
        <f t="shared" si="0"/>
        <v>18000</v>
      </c>
      <c r="I14" s="200">
        <v>18000</v>
      </c>
      <c r="J14" s="201"/>
      <c r="K14" s="163"/>
    </row>
    <row r="15" spans="1:11" s="117" customFormat="1" ht="69.75" customHeight="1">
      <c r="A15" s="111"/>
      <c r="B15" s="160" t="s">
        <v>21</v>
      </c>
      <c r="C15" s="314" t="s">
        <v>22</v>
      </c>
      <c r="D15" s="233">
        <v>1090</v>
      </c>
      <c r="E15" s="145" t="s">
        <v>24</v>
      </c>
      <c r="F15" s="255" t="s">
        <v>551</v>
      </c>
      <c r="G15" s="256" t="s">
        <v>552</v>
      </c>
      <c r="H15" s="302">
        <f t="shared" si="0"/>
        <v>430000</v>
      </c>
      <c r="I15" s="165">
        <v>430000</v>
      </c>
      <c r="J15" s="152">
        <v>0</v>
      </c>
      <c r="K15" s="165"/>
    </row>
    <row r="16" spans="1:11" s="117" customFormat="1" ht="56.25" customHeight="1" hidden="1">
      <c r="A16" s="111"/>
      <c r="B16" s="160"/>
      <c r="C16" s="150"/>
      <c r="D16" s="151"/>
      <c r="E16" s="118" t="s">
        <v>403</v>
      </c>
      <c r="F16" s="167" t="s">
        <v>404</v>
      </c>
      <c r="G16" s="167"/>
      <c r="H16" s="302">
        <f t="shared" si="0"/>
        <v>0</v>
      </c>
      <c r="I16" s="165"/>
      <c r="J16" s="152"/>
      <c r="K16" s="165"/>
    </row>
    <row r="17" spans="1:11" s="117" customFormat="1" ht="84.75" customHeight="1">
      <c r="A17" s="111"/>
      <c r="B17" s="235" t="s">
        <v>178</v>
      </c>
      <c r="C17" s="157" t="s">
        <v>179</v>
      </c>
      <c r="D17" s="244" t="s">
        <v>610</v>
      </c>
      <c r="E17" s="145" t="s">
        <v>180</v>
      </c>
      <c r="F17" s="257" t="s">
        <v>70</v>
      </c>
      <c r="G17" s="257" t="s">
        <v>30</v>
      </c>
      <c r="H17" s="302">
        <f t="shared" si="0"/>
        <v>540000</v>
      </c>
      <c r="I17" s="165">
        <v>540000</v>
      </c>
      <c r="J17" s="152"/>
      <c r="K17" s="164"/>
    </row>
    <row r="18" spans="1:11" s="117" customFormat="1" ht="100.5" customHeight="1">
      <c r="A18" s="111"/>
      <c r="B18" s="160" t="s">
        <v>68</v>
      </c>
      <c r="C18" s="157" t="s">
        <v>496</v>
      </c>
      <c r="D18" s="157" t="s">
        <v>610</v>
      </c>
      <c r="E18" s="80" t="s">
        <v>88</v>
      </c>
      <c r="F18" s="255" t="s">
        <v>71</v>
      </c>
      <c r="G18" s="255" t="s">
        <v>69</v>
      </c>
      <c r="H18" s="302">
        <f t="shared" si="0"/>
        <v>65000</v>
      </c>
      <c r="I18" s="153">
        <v>65000</v>
      </c>
      <c r="J18" s="120"/>
      <c r="K18" s="163"/>
    </row>
    <row r="19" spans="1:11" s="117" customFormat="1" ht="93" customHeight="1">
      <c r="A19" s="111"/>
      <c r="B19" s="160" t="s">
        <v>68</v>
      </c>
      <c r="C19" s="157" t="s">
        <v>496</v>
      </c>
      <c r="D19" s="157" t="s">
        <v>610</v>
      </c>
      <c r="E19" s="80" t="s">
        <v>88</v>
      </c>
      <c r="F19" s="255" t="s">
        <v>73</v>
      </c>
      <c r="G19" s="255" t="s">
        <v>27</v>
      </c>
      <c r="H19" s="302">
        <f t="shared" si="0"/>
        <v>4756648</v>
      </c>
      <c r="I19" s="457">
        <v>4597408</v>
      </c>
      <c r="J19" s="386">
        <v>159240</v>
      </c>
      <c r="K19" s="163">
        <v>159240</v>
      </c>
    </row>
    <row r="20" spans="1:11" s="117" customFormat="1" ht="0.75" customHeight="1" hidden="1">
      <c r="A20" s="111"/>
      <c r="B20" s="157" t="s">
        <v>109</v>
      </c>
      <c r="C20" s="157" t="s">
        <v>110</v>
      </c>
      <c r="D20" s="157" t="s">
        <v>611</v>
      </c>
      <c r="E20" s="80" t="s">
        <v>88</v>
      </c>
      <c r="F20" s="167" t="s">
        <v>304</v>
      </c>
      <c r="G20" s="167"/>
      <c r="H20" s="302">
        <f t="shared" si="0"/>
        <v>0</v>
      </c>
      <c r="I20" s="140"/>
      <c r="J20" s="153"/>
      <c r="K20" s="164"/>
    </row>
    <row r="21" spans="1:11" s="117" customFormat="1" ht="147.75" customHeight="1">
      <c r="A21" s="111"/>
      <c r="B21" s="160" t="s">
        <v>184</v>
      </c>
      <c r="C21" s="157" t="s">
        <v>185</v>
      </c>
      <c r="D21" s="157" t="s">
        <v>186</v>
      </c>
      <c r="E21" s="80" t="s">
        <v>187</v>
      </c>
      <c r="F21" s="257" t="s">
        <v>549</v>
      </c>
      <c r="G21" s="257" t="s">
        <v>536</v>
      </c>
      <c r="H21" s="302">
        <f t="shared" si="0"/>
        <v>300000</v>
      </c>
      <c r="I21" s="155">
        <v>300000</v>
      </c>
      <c r="J21" s="155"/>
      <c r="K21" s="164"/>
    </row>
    <row r="22" spans="1:11" s="117" customFormat="1" ht="98.25" customHeight="1">
      <c r="A22" s="111"/>
      <c r="B22" s="157" t="s">
        <v>555</v>
      </c>
      <c r="C22" s="157" t="s">
        <v>556</v>
      </c>
      <c r="D22" s="157" t="s">
        <v>557</v>
      </c>
      <c r="E22" s="80" t="s">
        <v>558</v>
      </c>
      <c r="F22" s="257" t="s">
        <v>565</v>
      </c>
      <c r="G22" s="257" t="s">
        <v>563</v>
      </c>
      <c r="H22" s="302">
        <f t="shared" si="0"/>
        <v>152000</v>
      </c>
      <c r="I22" s="155">
        <v>152000</v>
      </c>
      <c r="J22" s="155"/>
      <c r="K22" s="164"/>
    </row>
    <row r="23" spans="1:11" s="117" customFormat="1" ht="84.75" customHeight="1">
      <c r="A23" s="111"/>
      <c r="B23" s="157" t="s">
        <v>555</v>
      </c>
      <c r="C23" s="157" t="s">
        <v>556</v>
      </c>
      <c r="D23" s="157" t="s">
        <v>557</v>
      </c>
      <c r="E23" s="80" t="s">
        <v>558</v>
      </c>
      <c r="F23" s="255" t="s">
        <v>560</v>
      </c>
      <c r="G23" s="255" t="s">
        <v>562</v>
      </c>
      <c r="H23" s="457">
        <f t="shared" si="0"/>
        <v>20000</v>
      </c>
      <c r="I23" s="153">
        <v>20000</v>
      </c>
      <c r="J23" s="153"/>
      <c r="K23" s="164"/>
    </row>
    <row r="24" spans="1:11" s="117" customFormat="1" ht="65.25" customHeight="1">
      <c r="A24" s="111"/>
      <c r="B24" s="236" t="s">
        <v>95</v>
      </c>
      <c r="C24" s="237" t="s">
        <v>96</v>
      </c>
      <c r="D24" s="237" t="s">
        <v>361</v>
      </c>
      <c r="E24" s="238" t="s">
        <v>362</v>
      </c>
      <c r="F24" s="257" t="s">
        <v>305</v>
      </c>
      <c r="G24" s="257" t="s">
        <v>193</v>
      </c>
      <c r="H24" s="302">
        <f t="shared" si="0"/>
        <v>190000</v>
      </c>
      <c r="I24" s="155">
        <v>190000</v>
      </c>
      <c r="J24" s="141"/>
      <c r="K24" s="163"/>
    </row>
    <row r="25" spans="1:11" s="117" customFormat="1" ht="74.25" customHeight="1">
      <c r="A25" s="111"/>
      <c r="B25" s="239" t="s">
        <v>472</v>
      </c>
      <c r="C25" s="154" t="s">
        <v>473</v>
      </c>
      <c r="D25" s="240" t="s">
        <v>613</v>
      </c>
      <c r="E25" s="80" t="s">
        <v>474</v>
      </c>
      <c r="F25" s="257" t="s">
        <v>371</v>
      </c>
      <c r="G25" s="257" t="s">
        <v>174</v>
      </c>
      <c r="H25" s="302">
        <f t="shared" si="0"/>
        <v>1985692</v>
      </c>
      <c r="I25" s="666">
        <v>1985692</v>
      </c>
      <c r="J25" s="141"/>
      <c r="K25" s="163"/>
    </row>
    <row r="26" spans="1:17" s="117" customFormat="1" ht="64.5" customHeight="1" hidden="1" thickBot="1">
      <c r="A26" s="111"/>
      <c r="B26" s="239" t="s">
        <v>99</v>
      </c>
      <c r="C26" s="154" t="s">
        <v>100</v>
      </c>
      <c r="D26" s="240" t="s">
        <v>614</v>
      </c>
      <c r="E26" s="80" t="s">
        <v>363</v>
      </c>
      <c r="F26" s="255" t="s">
        <v>296</v>
      </c>
      <c r="G26" s="294" t="s">
        <v>194</v>
      </c>
      <c r="H26" s="302">
        <f t="shared" si="0"/>
        <v>0</v>
      </c>
      <c r="I26" s="156"/>
      <c r="J26" s="141"/>
      <c r="K26" s="163"/>
      <c r="Q26" s="297"/>
    </row>
    <row r="27" spans="1:11" s="117" customFormat="1" ht="160.5" customHeight="1">
      <c r="A27" s="111"/>
      <c r="B27" s="239" t="s">
        <v>103</v>
      </c>
      <c r="C27" s="78" t="s">
        <v>104</v>
      </c>
      <c r="D27" s="78" t="s">
        <v>615</v>
      </c>
      <c r="E27" s="241" t="s">
        <v>105</v>
      </c>
      <c r="F27" s="255" t="s">
        <v>74</v>
      </c>
      <c r="G27" s="255" t="s">
        <v>29</v>
      </c>
      <c r="H27" s="302">
        <f t="shared" si="0"/>
        <v>50000</v>
      </c>
      <c r="I27" s="153">
        <v>50000</v>
      </c>
      <c r="J27" s="120"/>
      <c r="K27" s="163"/>
    </row>
    <row r="28" spans="2:11" s="121" customFormat="1" ht="96.75" customHeight="1">
      <c r="B28" s="78" t="s">
        <v>113</v>
      </c>
      <c r="C28" s="78" t="s">
        <v>114</v>
      </c>
      <c r="D28" s="78" t="s">
        <v>364</v>
      </c>
      <c r="E28" s="144" t="s">
        <v>115</v>
      </c>
      <c r="F28" s="255" t="s">
        <v>169</v>
      </c>
      <c r="G28" s="255" t="s">
        <v>170</v>
      </c>
      <c r="H28" s="302">
        <f t="shared" si="0"/>
        <v>42300</v>
      </c>
      <c r="I28" s="140">
        <v>0</v>
      </c>
      <c r="J28" s="153">
        <v>42300</v>
      </c>
      <c r="K28" s="165"/>
    </row>
    <row r="29" spans="2:11" s="121" customFormat="1" ht="96.75" customHeight="1" thickBot="1">
      <c r="B29" s="160" t="s">
        <v>68</v>
      </c>
      <c r="C29" s="157" t="s">
        <v>496</v>
      </c>
      <c r="D29" s="157" t="s">
        <v>610</v>
      </c>
      <c r="E29" s="80" t="s">
        <v>88</v>
      </c>
      <c r="F29" s="385" t="s">
        <v>86</v>
      </c>
      <c r="G29" s="385" t="s">
        <v>87</v>
      </c>
      <c r="H29" s="302">
        <v>6000</v>
      </c>
      <c r="I29" s="200">
        <v>6000</v>
      </c>
      <c r="J29" s="200"/>
      <c r="K29" s="165"/>
    </row>
    <row r="30" spans="2:11" s="121" customFormat="1" ht="89.25" customHeight="1">
      <c r="B30" s="190" t="s">
        <v>136</v>
      </c>
      <c r="C30" s="206"/>
      <c r="D30" s="206"/>
      <c r="E30" s="207" t="s">
        <v>121</v>
      </c>
      <c r="F30" s="208"/>
      <c r="G30" s="208"/>
      <c r="H30" s="304">
        <f>I30+J30</f>
        <v>1976683</v>
      </c>
      <c r="I30" s="181">
        <f>I31</f>
        <v>1976683</v>
      </c>
      <c r="J30" s="181">
        <f>J37+J40+J32+J34+J35</f>
        <v>0</v>
      </c>
      <c r="K30" s="458"/>
    </row>
    <row r="31" spans="1:11" ht="41.25" thickBot="1">
      <c r="A31" s="106"/>
      <c r="B31" s="182" t="s">
        <v>137</v>
      </c>
      <c r="C31" s="209"/>
      <c r="D31" s="209"/>
      <c r="E31" s="210" t="s">
        <v>121</v>
      </c>
      <c r="F31" s="211"/>
      <c r="G31" s="211"/>
      <c r="H31" s="306">
        <f>I31+J31</f>
        <v>1976683</v>
      </c>
      <c r="I31" s="186">
        <f>SUM(I32:I42)</f>
        <v>1976683</v>
      </c>
      <c r="J31" s="186"/>
      <c r="K31" s="459"/>
    </row>
    <row r="32" spans="2:11" s="122" customFormat="1" ht="129" customHeight="1">
      <c r="B32" s="157" t="s">
        <v>263</v>
      </c>
      <c r="C32" s="157" t="s">
        <v>314</v>
      </c>
      <c r="D32" s="157" t="s">
        <v>123</v>
      </c>
      <c r="E32" s="80" t="s">
        <v>543</v>
      </c>
      <c r="F32" s="258" t="s">
        <v>369</v>
      </c>
      <c r="G32" s="258" t="s">
        <v>171</v>
      </c>
      <c r="H32" s="305">
        <f>I32+J32</f>
        <v>90000</v>
      </c>
      <c r="I32" s="204">
        <v>90000</v>
      </c>
      <c r="J32" s="205"/>
      <c r="K32" s="164"/>
    </row>
    <row r="33" spans="1:11" ht="86.25" customHeight="1">
      <c r="A33" s="106"/>
      <c r="B33" s="157" t="s">
        <v>261</v>
      </c>
      <c r="C33" s="157" t="s">
        <v>131</v>
      </c>
      <c r="D33" s="157" t="s">
        <v>122</v>
      </c>
      <c r="E33" s="80" t="s">
        <v>262</v>
      </c>
      <c r="F33" s="259" t="s">
        <v>196</v>
      </c>
      <c r="G33" s="295" t="s">
        <v>172</v>
      </c>
      <c r="H33" s="305">
        <f aca="true" t="shared" si="1" ref="H33:H42">I33+J33</f>
        <v>550000</v>
      </c>
      <c r="I33" s="123">
        <v>550000</v>
      </c>
      <c r="J33" s="123"/>
      <c r="K33" s="164"/>
    </row>
    <row r="34" spans="1:11" ht="104.25" customHeight="1">
      <c r="A34" s="106"/>
      <c r="B34" s="157" t="s">
        <v>263</v>
      </c>
      <c r="C34" s="157" t="s">
        <v>314</v>
      </c>
      <c r="D34" s="158" t="s">
        <v>123</v>
      </c>
      <c r="E34" s="119" t="s">
        <v>543</v>
      </c>
      <c r="F34" s="259" t="s">
        <v>196</v>
      </c>
      <c r="G34" s="259" t="s">
        <v>195</v>
      </c>
      <c r="H34" s="305">
        <f t="shared" si="1"/>
        <v>870000</v>
      </c>
      <c r="I34" s="170">
        <v>870000</v>
      </c>
      <c r="J34" s="170"/>
      <c r="K34" s="164"/>
    </row>
    <row r="35" spans="1:11" ht="101.25" customHeight="1">
      <c r="A35" s="106"/>
      <c r="B35" s="157" t="s">
        <v>263</v>
      </c>
      <c r="C35" s="157" t="s">
        <v>314</v>
      </c>
      <c r="D35" s="158" t="s">
        <v>123</v>
      </c>
      <c r="E35" s="168" t="s">
        <v>543</v>
      </c>
      <c r="F35" s="260" t="s">
        <v>311</v>
      </c>
      <c r="G35" s="259" t="s">
        <v>197</v>
      </c>
      <c r="H35" s="308">
        <f t="shared" si="1"/>
        <v>130000</v>
      </c>
      <c r="I35" s="148">
        <v>130000</v>
      </c>
      <c r="J35" s="148"/>
      <c r="K35" s="164"/>
    </row>
    <row r="36" spans="1:11" ht="101.25" customHeight="1">
      <c r="A36" s="106"/>
      <c r="B36" s="157" t="s">
        <v>263</v>
      </c>
      <c r="C36" s="157" t="s">
        <v>314</v>
      </c>
      <c r="D36" s="158" t="s">
        <v>123</v>
      </c>
      <c r="E36" s="119" t="s">
        <v>543</v>
      </c>
      <c r="F36" s="259" t="s">
        <v>561</v>
      </c>
      <c r="G36" s="260" t="s">
        <v>537</v>
      </c>
      <c r="H36" s="365">
        <f t="shared" si="1"/>
        <v>113500</v>
      </c>
      <c r="I36" s="383">
        <v>113500</v>
      </c>
      <c r="J36" s="383"/>
      <c r="K36" s="164"/>
    </row>
    <row r="37" spans="1:11" ht="81.75" customHeight="1">
      <c r="A37" s="106"/>
      <c r="B37" s="160" t="s">
        <v>623</v>
      </c>
      <c r="C37" s="157" t="s">
        <v>624</v>
      </c>
      <c r="D37" s="157" t="s">
        <v>125</v>
      </c>
      <c r="E37" s="228" t="s">
        <v>625</v>
      </c>
      <c r="F37" s="261" t="s">
        <v>310</v>
      </c>
      <c r="G37" s="261" t="s">
        <v>198</v>
      </c>
      <c r="H37" s="305">
        <v>45000</v>
      </c>
      <c r="I37" s="170">
        <v>45000</v>
      </c>
      <c r="J37" s="170"/>
      <c r="K37" s="165"/>
    </row>
    <row r="38" spans="1:11" ht="100.5" customHeight="1" hidden="1">
      <c r="A38" s="106"/>
      <c r="B38" s="460" t="s">
        <v>626</v>
      </c>
      <c r="C38" s="229" t="s">
        <v>315</v>
      </c>
      <c r="D38" s="229" t="s">
        <v>125</v>
      </c>
      <c r="E38" s="230" t="s">
        <v>384</v>
      </c>
      <c r="F38" s="259" t="s">
        <v>311</v>
      </c>
      <c r="G38" s="260" t="s">
        <v>197</v>
      </c>
      <c r="H38" s="305">
        <f t="shared" si="1"/>
        <v>0</v>
      </c>
      <c r="I38" s="245"/>
      <c r="J38" s="245"/>
      <c r="K38" s="212"/>
    </row>
    <row r="39" spans="1:11" ht="79.5" customHeight="1">
      <c r="A39" s="106"/>
      <c r="B39" s="160" t="s">
        <v>367</v>
      </c>
      <c r="C39" s="243" t="s">
        <v>368</v>
      </c>
      <c r="D39" s="160" t="s">
        <v>124</v>
      </c>
      <c r="E39" s="370" t="s">
        <v>370</v>
      </c>
      <c r="F39" s="260" t="s">
        <v>28</v>
      </c>
      <c r="G39" s="255" t="s">
        <v>534</v>
      </c>
      <c r="H39" s="305">
        <f t="shared" si="1"/>
        <v>25000</v>
      </c>
      <c r="I39" s="245">
        <v>25000</v>
      </c>
      <c r="J39" s="245"/>
      <c r="K39" s="212"/>
    </row>
    <row r="40" spans="1:11" ht="72" customHeight="1">
      <c r="A40" s="106"/>
      <c r="B40" s="157" t="s">
        <v>65</v>
      </c>
      <c r="C40" s="157" t="s">
        <v>318</v>
      </c>
      <c r="D40" s="157" t="s">
        <v>126</v>
      </c>
      <c r="E40" s="145" t="s">
        <v>386</v>
      </c>
      <c r="F40" s="261" t="s">
        <v>372</v>
      </c>
      <c r="G40" s="261" t="s">
        <v>173</v>
      </c>
      <c r="H40" s="305">
        <f t="shared" si="1"/>
        <v>65000</v>
      </c>
      <c r="I40" s="366">
        <v>65000</v>
      </c>
      <c r="J40" s="367"/>
      <c r="K40" s="165"/>
    </row>
    <row r="41" spans="1:11" ht="135" customHeight="1">
      <c r="A41" s="106"/>
      <c r="B41" s="461" t="s">
        <v>226</v>
      </c>
      <c r="C41" s="157"/>
      <c r="D41" s="157"/>
      <c r="E41" s="145"/>
      <c r="F41" s="261" t="s">
        <v>228</v>
      </c>
      <c r="G41" s="261" t="s">
        <v>227</v>
      </c>
      <c r="H41" s="365">
        <f t="shared" si="1"/>
        <v>47183</v>
      </c>
      <c r="I41" s="366">
        <v>47183</v>
      </c>
      <c r="J41" s="367"/>
      <c r="K41" s="165"/>
    </row>
    <row r="42" spans="1:11" ht="147" customHeight="1">
      <c r="A42" s="106"/>
      <c r="B42" s="461" t="s">
        <v>538</v>
      </c>
      <c r="C42" s="157"/>
      <c r="D42" s="157"/>
      <c r="E42" s="145"/>
      <c r="F42" s="255" t="s">
        <v>535</v>
      </c>
      <c r="G42" s="255" t="s">
        <v>50</v>
      </c>
      <c r="H42" s="365">
        <f t="shared" si="1"/>
        <v>41000</v>
      </c>
      <c r="I42" s="366">
        <v>41000</v>
      </c>
      <c r="J42" s="367"/>
      <c r="K42" s="165"/>
    </row>
    <row r="43" spans="1:11" ht="85.5" customHeight="1">
      <c r="A43" s="106"/>
      <c r="B43" s="659" t="s">
        <v>629</v>
      </c>
      <c r="C43" s="659"/>
      <c r="D43" s="659"/>
      <c r="E43" s="660" t="s">
        <v>127</v>
      </c>
      <c r="F43" s="661"/>
      <c r="G43" s="662"/>
      <c r="H43" s="663">
        <f>I43+J43</f>
        <v>971338</v>
      </c>
      <c r="I43" s="664">
        <f>I44</f>
        <v>971338</v>
      </c>
      <c r="J43" s="665">
        <f>J45+J52+J53+J54+J48</f>
        <v>0</v>
      </c>
      <c r="K43" s="665"/>
    </row>
    <row r="44" spans="1:11" ht="90" customHeight="1" thickBot="1">
      <c r="A44" s="106"/>
      <c r="B44" s="143" t="s">
        <v>630</v>
      </c>
      <c r="C44" s="183"/>
      <c r="D44" s="183"/>
      <c r="E44" s="188" t="s">
        <v>127</v>
      </c>
      <c r="F44" s="211"/>
      <c r="G44" s="189"/>
      <c r="H44" s="306">
        <f>I44+J44</f>
        <v>971338</v>
      </c>
      <c r="I44" s="307">
        <f>SUM(I45:I57)</f>
        <v>971338</v>
      </c>
      <c r="J44" s="216"/>
      <c r="K44" s="217"/>
    </row>
    <row r="45" spans="2:11" s="125" customFormat="1" ht="116.25" customHeight="1">
      <c r="B45" s="78" t="s">
        <v>631</v>
      </c>
      <c r="C45" s="309" t="s">
        <v>140</v>
      </c>
      <c r="D45" s="309" t="s">
        <v>607</v>
      </c>
      <c r="E45" s="310" t="s">
        <v>142</v>
      </c>
      <c r="F45" s="255" t="s">
        <v>75</v>
      </c>
      <c r="G45" s="255" t="s">
        <v>69</v>
      </c>
      <c r="H45" s="311">
        <f>I45+J45</f>
        <v>49800</v>
      </c>
      <c r="I45" s="163">
        <v>49800</v>
      </c>
      <c r="J45" s="213"/>
      <c r="K45" s="164"/>
    </row>
    <row r="46" spans="2:11" s="125" customFormat="1" ht="80.25" customHeight="1">
      <c r="B46" s="78" t="s">
        <v>631</v>
      </c>
      <c r="C46" s="309" t="s">
        <v>140</v>
      </c>
      <c r="D46" s="309" t="s">
        <v>607</v>
      </c>
      <c r="E46" s="310" t="s">
        <v>142</v>
      </c>
      <c r="F46" s="257" t="s">
        <v>535</v>
      </c>
      <c r="G46" s="255" t="s">
        <v>50</v>
      </c>
      <c r="H46" s="311">
        <f>I46+J46</f>
        <v>20000</v>
      </c>
      <c r="I46" s="126">
        <v>20000</v>
      </c>
      <c r="J46" s="262"/>
      <c r="K46" s="165"/>
    </row>
    <row r="47" spans="2:11" s="125" customFormat="1" ht="80.25" customHeight="1">
      <c r="B47" s="78" t="s">
        <v>542</v>
      </c>
      <c r="C47" s="242" t="s">
        <v>297</v>
      </c>
      <c r="D47" s="78" t="s">
        <v>298</v>
      </c>
      <c r="E47" s="144" t="s">
        <v>299</v>
      </c>
      <c r="F47" s="255" t="s">
        <v>547</v>
      </c>
      <c r="G47" s="255" t="s">
        <v>564</v>
      </c>
      <c r="H47" s="311">
        <f>I47</f>
        <v>52643</v>
      </c>
      <c r="I47" s="126">
        <v>52643</v>
      </c>
      <c r="J47" s="262"/>
      <c r="K47" s="169"/>
    </row>
    <row r="48" spans="2:11" s="125" customFormat="1" ht="104.25" customHeight="1">
      <c r="B48" s="231" t="s">
        <v>649</v>
      </c>
      <c r="C48" s="79" t="s">
        <v>650</v>
      </c>
      <c r="D48" s="79" t="s">
        <v>128</v>
      </c>
      <c r="E48" s="80" t="s">
        <v>651</v>
      </c>
      <c r="F48" s="376" t="s">
        <v>39</v>
      </c>
      <c r="G48" s="376" t="s">
        <v>35</v>
      </c>
      <c r="H48" s="467">
        <f aca="true" t="shared" si="2" ref="H48:H57">I48+J48</f>
        <v>10000</v>
      </c>
      <c r="I48" s="247">
        <v>10000</v>
      </c>
      <c r="J48" s="247"/>
      <c r="K48" s="165"/>
    </row>
    <row r="49" spans="2:11" s="125" customFormat="1" ht="67.5" customHeight="1" hidden="1">
      <c r="B49" s="231" t="s">
        <v>652</v>
      </c>
      <c r="C49" s="79" t="s">
        <v>0</v>
      </c>
      <c r="D49" s="463" t="s">
        <v>129</v>
      </c>
      <c r="E49" s="464" t="s">
        <v>645</v>
      </c>
      <c r="F49" s="465"/>
      <c r="G49" s="246" t="s">
        <v>36</v>
      </c>
      <c r="H49" s="311">
        <f t="shared" si="2"/>
        <v>0</v>
      </c>
      <c r="I49" s="466"/>
      <c r="J49" s="466"/>
      <c r="K49" s="164"/>
    </row>
    <row r="50" spans="2:11" s="125" customFormat="1" ht="138.75" customHeight="1">
      <c r="B50" s="232" t="s">
        <v>16</v>
      </c>
      <c r="C50" s="160" t="s">
        <v>334</v>
      </c>
      <c r="D50" s="160" t="s">
        <v>129</v>
      </c>
      <c r="E50" s="146" t="s">
        <v>409</v>
      </c>
      <c r="F50" s="255" t="s">
        <v>550</v>
      </c>
      <c r="G50" s="376" t="s">
        <v>37</v>
      </c>
      <c r="H50" s="311">
        <f t="shared" si="2"/>
        <v>50000</v>
      </c>
      <c r="I50" s="126">
        <v>50000</v>
      </c>
      <c r="J50" s="262"/>
      <c r="K50" s="165"/>
    </row>
    <row r="51" spans="2:11" s="125" customFormat="1" ht="124.5" customHeight="1">
      <c r="B51" s="232" t="s">
        <v>52</v>
      </c>
      <c r="C51" s="157" t="s">
        <v>316</v>
      </c>
      <c r="D51" s="233">
        <v>1010</v>
      </c>
      <c r="E51" s="80" t="s">
        <v>51</v>
      </c>
      <c r="F51" s="256" t="s">
        <v>38</v>
      </c>
      <c r="G51" s="254" t="s">
        <v>36</v>
      </c>
      <c r="H51" s="311">
        <f t="shared" si="2"/>
        <v>160000</v>
      </c>
      <c r="I51" s="163">
        <v>160000</v>
      </c>
      <c r="J51" s="213"/>
      <c r="K51" s="164"/>
    </row>
    <row r="52" spans="2:11" s="125" customFormat="1" ht="123.75" customHeight="1">
      <c r="B52" s="78" t="s">
        <v>54</v>
      </c>
      <c r="C52" s="78" t="s">
        <v>22</v>
      </c>
      <c r="D52" s="78" t="s">
        <v>352</v>
      </c>
      <c r="E52" s="144" t="s">
        <v>24</v>
      </c>
      <c r="F52" s="373" t="s">
        <v>539</v>
      </c>
      <c r="G52" s="254" t="s">
        <v>40</v>
      </c>
      <c r="H52" s="311">
        <f t="shared" si="2"/>
        <v>127740</v>
      </c>
      <c r="I52" s="159">
        <v>127740</v>
      </c>
      <c r="J52" s="124"/>
      <c r="K52" s="164"/>
    </row>
    <row r="53" spans="2:11" s="125" customFormat="1" ht="125.25" customHeight="1">
      <c r="B53" s="78" t="s">
        <v>54</v>
      </c>
      <c r="C53" s="78" t="s">
        <v>22</v>
      </c>
      <c r="D53" s="78" t="s">
        <v>352</v>
      </c>
      <c r="E53" s="144" t="s">
        <v>24</v>
      </c>
      <c r="F53" s="255" t="s">
        <v>41</v>
      </c>
      <c r="G53" s="254" t="s">
        <v>42</v>
      </c>
      <c r="H53" s="311">
        <f t="shared" si="2"/>
        <v>54000</v>
      </c>
      <c r="I53" s="153">
        <v>54000</v>
      </c>
      <c r="J53" s="120"/>
      <c r="K53" s="164"/>
    </row>
    <row r="54" spans="1:11" ht="147" customHeight="1">
      <c r="A54" s="106"/>
      <c r="B54" s="78" t="s">
        <v>54</v>
      </c>
      <c r="C54" s="78" t="s">
        <v>22</v>
      </c>
      <c r="D54" s="78" t="s">
        <v>352</v>
      </c>
      <c r="E54" s="144" t="s">
        <v>24</v>
      </c>
      <c r="F54" s="374" t="s">
        <v>43</v>
      </c>
      <c r="G54" s="254" t="s">
        <v>44</v>
      </c>
      <c r="H54" s="311">
        <f t="shared" si="2"/>
        <v>88350</v>
      </c>
      <c r="I54" s="126">
        <v>88350</v>
      </c>
      <c r="J54" s="126"/>
      <c r="K54" s="164"/>
    </row>
    <row r="55" spans="1:11" ht="75" customHeight="1">
      <c r="A55" s="106"/>
      <c r="B55" s="78" t="s">
        <v>54</v>
      </c>
      <c r="C55" s="78" t="s">
        <v>22</v>
      </c>
      <c r="D55" s="78" t="s">
        <v>352</v>
      </c>
      <c r="E55" s="144" t="s">
        <v>24</v>
      </c>
      <c r="F55" s="374" t="s">
        <v>45</v>
      </c>
      <c r="G55" s="254" t="s">
        <v>46</v>
      </c>
      <c r="H55" s="311">
        <f t="shared" si="2"/>
        <v>196232</v>
      </c>
      <c r="I55" s="126">
        <v>196232</v>
      </c>
      <c r="J55" s="126"/>
      <c r="K55" s="165"/>
    </row>
    <row r="56" spans="1:11" ht="75" customHeight="1">
      <c r="A56" s="106"/>
      <c r="B56" s="78" t="s">
        <v>54</v>
      </c>
      <c r="C56" s="78" t="s">
        <v>22</v>
      </c>
      <c r="D56" s="78" t="s">
        <v>352</v>
      </c>
      <c r="E56" s="144" t="s">
        <v>24</v>
      </c>
      <c r="F56" s="375" t="s">
        <v>533</v>
      </c>
      <c r="G56" s="254" t="s">
        <v>532</v>
      </c>
      <c r="H56" s="311">
        <f t="shared" si="2"/>
        <v>3000</v>
      </c>
      <c r="I56" s="163">
        <v>3000</v>
      </c>
      <c r="J56" s="163"/>
      <c r="K56" s="165"/>
    </row>
    <row r="57" spans="1:11" ht="87" customHeight="1" thickBot="1">
      <c r="A57" s="106"/>
      <c r="B57" s="78" t="s">
        <v>54</v>
      </c>
      <c r="C57" s="78" t="s">
        <v>22</v>
      </c>
      <c r="D57" s="78" t="s">
        <v>352</v>
      </c>
      <c r="E57" s="144" t="s">
        <v>24</v>
      </c>
      <c r="F57" s="375" t="s">
        <v>47</v>
      </c>
      <c r="G57" s="254" t="s">
        <v>48</v>
      </c>
      <c r="H57" s="311">
        <f t="shared" si="2"/>
        <v>159573</v>
      </c>
      <c r="I57" s="163">
        <v>159573</v>
      </c>
      <c r="J57" s="469"/>
      <c r="K57" s="165"/>
    </row>
    <row r="58" spans="1:11" ht="81">
      <c r="A58" s="106"/>
      <c r="B58" s="190" t="s">
        <v>365</v>
      </c>
      <c r="C58" s="191"/>
      <c r="D58" s="191"/>
      <c r="E58" s="179" t="s">
        <v>132</v>
      </c>
      <c r="F58" s="192"/>
      <c r="G58" s="192"/>
      <c r="H58" s="312">
        <f>I58+J58</f>
        <v>161080</v>
      </c>
      <c r="I58" s="214">
        <f>I59</f>
        <v>161080</v>
      </c>
      <c r="J58" s="462">
        <f>J62+J63</f>
        <v>0</v>
      </c>
      <c r="K58" s="462"/>
    </row>
    <row r="59" spans="1:11" ht="78.75" thickBot="1">
      <c r="A59" s="106"/>
      <c r="B59" s="182" t="s">
        <v>366</v>
      </c>
      <c r="C59" s="183"/>
      <c r="D59" s="183"/>
      <c r="E59" s="188" t="s">
        <v>132</v>
      </c>
      <c r="F59" s="193"/>
      <c r="G59" s="193"/>
      <c r="H59" s="306">
        <f>I59+J59</f>
        <v>161080</v>
      </c>
      <c r="I59" s="216">
        <f>I62+I63+I61+I60</f>
        <v>161080</v>
      </c>
      <c r="J59" s="462"/>
      <c r="K59" s="462"/>
    </row>
    <row r="60" spans="1:11" ht="93.75" customHeight="1">
      <c r="A60" s="106"/>
      <c r="B60" s="315" t="s">
        <v>548</v>
      </c>
      <c r="C60" s="78" t="s">
        <v>140</v>
      </c>
      <c r="D60" s="78" t="s">
        <v>607</v>
      </c>
      <c r="E60" s="144" t="s">
        <v>142</v>
      </c>
      <c r="F60" s="257" t="s">
        <v>535</v>
      </c>
      <c r="G60" s="255" t="s">
        <v>50</v>
      </c>
      <c r="H60" s="377">
        <f aca="true" t="shared" si="3" ref="H60:H72">I60+J60</f>
        <v>14580</v>
      </c>
      <c r="I60" s="379">
        <v>14580</v>
      </c>
      <c r="J60" s="468"/>
      <c r="K60" s="468"/>
    </row>
    <row r="61" spans="1:11" ht="72.75" customHeight="1">
      <c r="A61" s="106"/>
      <c r="B61" s="234">
        <v>1014082</v>
      </c>
      <c r="C61" s="157" t="s">
        <v>61</v>
      </c>
      <c r="D61" s="157" t="s">
        <v>410</v>
      </c>
      <c r="E61" s="252" t="s">
        <v>63</v>
      </c>
      <c r="F61" s="259" t="s">
        <v>28</v>
      </c>
      <c r="G61" s="255" t="s">
        <v>534</v>
      </c>
      <c r="H61" s="377">
        <f t="shared" si="3"/>
        <v>24220</v>
      </c>
      <c r="I61" s="378">
        <v>24220</v>
      </c>
      <c r="J61" s="378"/>
      <c r="K61" s="468"/>
    </row>
    <row r="62" spans="1:11" ht="75">
      <c r="A62" s="106"/>
      <c r="B62" s="234">
        <v>1014082</v>
      </c>
      <c r="C62" s="157" t="s">
        <v>61</v>
      </c>
      <c r="D62" s="157" t="s">
        <v>410</v>
      </c>
      <c r="E62" s="252" t="s">
        <v>63</v>
      </c>
      <c r="F62" s="376" t="s">
        <v>405</v>
      </c>
      <c r="G62" s="376" t="s">
        <v>161</v>
      </c>
      <c r="H62" s="377">
        <f t="shared" si="3"/>
        <v>83280</v>
      </c>
      <c r="I62" s="247">
        <v>83280</v>
      </c>
      <c r="J62" s="247"/>
      <c r="K62" s="165"/>
    </row>
    <row r="63" spans="1:11" ht="67.5" customHeight="1" thickBot="1">
      <c r="A63" s="106"/>
      <c r="B63" s="234">
        <v>1014082</v>
      </c>
      <c r="C63" s="157" t="s">
        <v>61</v>
      </c>
      <c r="D63" s="157" t="s">
        <v>410</v>
      </c>
      <c r="E63" s="252" t="s">
        <v>63</v>
      </c>
      <c r="F63" s="253" t="s">
        <v>33</v>
      </c>
      <c r="G63" s="253" t="s">
        <v>34</v>
      </c>
      <c r="H63" s="313">
        <f t="shared" si="3"/>
        <v>39000</v>
      </c>
      <c r="I63" s="162">
        <v>39000</v>
      </c>
      <c r="J63" s="162"/>
      <c r="K63" s="164"/>
    </row>
    <row r="64" spans="1:11" ht="81" customHeight="1">
      <c r="A64" s="106"/>
      <c r="B64" s="190" t="s">
        <v>633</v>
      </c>
      <c r="C64" s="191"/>
      <c r="D64" s="191"/>
      <c r="E64" s="179" t="s">
        <v>135</v>
      </c>
      <c r="F64" s="192"/>
      <c r="G64" s="192"/>
      <c r="H64" s="192">
        <f t="shared" si="3"/>
        <v>321500</v>
      </c>
      <c r="I64" s="214">
        <f>I65</f>
        <v>321500</v>
      </c>
      <c r="J64" s="214"/>
      <c r="K64" s="215"/>
    </row>
    <row r="65" spans="1:11" ht="64.5" customHeight="1">
      <c r="A65" s="106"/>
      <c r="B65" s="456" t="s">
        <v>634</v>
      </c>
      <c r="C65" s="495"/>
      <c r="D65" s="495"/>
      <c r="E65" s="496" t="s">
        <v>411</v>
      </c>
      <c r="F65" s="470"/>
      <c r="G65" s="470"/>
      <c r="H65" s="470">
        <f t="shared" si="3"/>
        <v>321500</v>
      </c>
      <c r="I65" s="471">
        <f>I66+I67+I68+I69+I70+H71</f>
        <v>321500</v>
      </c>
      <c r="J65" s="471"/>
      <c r="K65" s="472"/>
    </row>
    <row r="66" spans="1:11" ht="74.25" customHeight="1">
      <c r="A66" s="106"/>
      <c r="B66" s="78" t="s">
        <v>635</v>
      </c>
      <c r="C66" s="78" t="s">
        <v>140</v>
      </c>
      <c r="D66" s="78" t="s">
        <v>607</v>
      </c>
      <c r="E66" s="144" t="s">
        <v>142</v>
      </c>
      <c r="F66" s="368" t="s">
        <v>49</v>
      </c>
      <c r="G66" s="368" t="s">
        <v>50</v>
      </c>
      <c r="H66" s="474">
        <f t="shared" si="3"/>
        <v>20000</v>
      </c>
      <c r="I66" s="247">
        <v>20000</v>
      </c>
      <c r="J66" s="247"/>
      <c r="K66" s="165"/>
    </row>
    <row r="67" spans="1:11" ht="150.75" customHeight="1">
      <c r="A67" s="106"/>
      <c r="B67" s="78" t="s">
        <v>277</v>
      </c>
      <c r="C67" s="78" t="s">
        <v>278</v>
      </c>
      <c r="D67" s="78" t="s">
        <v>274</v>
      </c>
      <c r="E67" s="144" t="s">
        <v>279</v>
      </c>
      <c r="F67" s="368" t="s">
        <v>280</v>
      </c>
      <c r="G67" s="473" t="s">
        <v>72</v>
      </c>
      <c r="H67" s="474">
        <f t="shared" si="3"/>
        <v>80000</v>
      </c>
      <c r="I67" s="247">
        <v>80000</v>
      </c>
      <c r="J67" s="247"/>
      <c r="K67" s="165"/>
    </row>
    <row r="68" spans="1:11" ht="150.75" customHeight="1">
      <c r="A68" s="106"/>
      <c r="B68" s="78" t="s">
        <v>277</v>
      </c>
      <c r="C68" s="78" t="s">
        <v>278</v>
      </c>
      <c r="D68" s="78" t="s">
        <v>274</v>
      </c>
      <c r="E68" s="144" t="s">
        <v>279</v>
      </c>
      <c r="F68" s="368" t="s">
        <v>230</v>
      </c>
      <c r="G68" s="473" t="s">
        <v>216</v>
      </c>
      <c r="H68" s="474">
        <f>I68+J68</f>
        <v>30000</v>
      </c>
      <c r="I68" s="247">
        <v>30000</v>
      </c>
      <c r="J68" s="247"/>
      <c r="K68" s="165"/>
    </row>
    <row r="69" spans="1:11" ht="150.75" customHeight="1">
      <c r="A69" s="106"/>
      <c r="B69" s="78" t="s">
        <v>77</v>
      </c>
      <c r="C69" s="78" t="s">
        <v>526</v>
      </c>
      <c r="D69" s="78" t="s">
        <v>274</v>
      </c>
      <c r="E69" s="145" t="s">
        <v>112</v>
      </c>
      <c r="F69" s="368" t="s">
        <v>80</v>
      </c>
      <c r="G69" s="473" t="s">
        <v>78</v>
      </c>
      <c r="H69" s="474">
        <f>I69+J69</f>
        <v>150000</v>
      </c>
      <c r="I69" s="247">
        <v>150000</v>
      </c>
      <c r="J69" s="247"/>
      <c r="K69" s="165"/>
    </row>
    <row r="70" spans="1:11" ht="150.75" customHeight="1">
      <c r="A70" s="106"/>
      <c r="B70" s="78" t="s">
        <v>77</v>
      </c>
      <c r="C70" s="78" t="s">
        <v>526</v>
      </c>
      <c r="D70" s="78" t="s">
        <v>274</v>
      </c>
      <c r="E70" s="145" t="s">
        <v>112</v>
      </c>
      <c r="F70" s="368" t="s">
        <v>85</v>
      </c>
      <c r="G70" s="473" t="s">
        <v>79</v>
      </c>
      <c r="H70" s="474">
        <f>I70+J70</f>
        <v>40000</v>
      </c>
      <c r="I70" s="247">
        <v>40000</v>
      </c>
      <c r="J70" s="247"/>
      <c r="K70" s="165"/>
    </row>
    <row r="71" spans="1:11" ht="150.75" customHeight="1">
      <c r="A71" s="106"/>
      <c r="B71" s="78" t="s">
        <v>77</v>
      </c>
      <c r="C71" s="78" t="s">
        <v>526</v>
      </c>
      <c r="D71" s="78" t="s">
        <v>274</v>
      </c>
      <c r="E71" s="145" t="s">
        <v>112</v>
      </c>
      <c r="F71" s="368" t="s">
        <v>401</v>
      </c>
      <c r="G71" s="473" t="s">
        <v>400</v>
      </c>
      <c r="H71" s="474">
        <f>I71+J71</f>
        <v>1500</v>
      </c>
      <c r="I71" s="247">
        <v>1500</v>
      </c>
      <c r="J71" s="247"/>
      <c r="K71" s="165"/>
    </row>
    <row r="72" spans="1:11" ht="28.5" customHeight="1" thickBot="1">
      <c r="A72" s="106"/>
      <c r="B72" s="394"/>
      <c r="C72" s="395"/>
      <c r="D72" s="396"/>
      <c r="E72" s="397" t="s">
        <v>275</v>
      </c>
      <c r="F72" s="369"/>
      <c r="G72" s="397"/>
      <c r="H72" s="398">
        <f t="shared" si="3"/>
        <v>12599123</v>
      </c>
      <c r="I72" s="399">
        <f>I64+I58+I43+I30+I7</f>
        <v>12352583</v>
      </c>
      <c r="J72" s="399">
        <f>J64+J58+J43+J30+J7</f>
        <v>246540</v>
      </c>
      <c r="K72" s="399">
        <f>K7+K30+K43+K58</f>
        <v>0</v>
      </c>
    </row>
    <row r="73" spans="1:11" ht="14.25">
      <c r="A73" s="106"/>
      <c r="B73" s="106"/>
      <c r="C73" s="127"/>
      <c r="D73" s="127"/>
      <c r="E73" s="128"/>
      <c r="F73" s="128"/>
      <c r="G73" s="128"/>
      <c r="H73" s="128"/>
      <c r="I73" s="129"/>
      <c r="J73" s="129"/>
      <c r="K73" s="129"/>
    </row>
    <row r="74" spans="1:11" ht="23.25">
      <c r="A74" s="106"/>
      <c r="B74" s="106"/>
      <c r="C74" s="130"/>
      <c r="D74" s="130"/>
      <c r="E74" s="452" t="s">
        <v>598</v>
      </c>
      <c r="F74" s="105"/>
      <c r="G74" s="105"/>
      <c r="H74" s="105"/>
      <c r="I74" s="131"/>
      <c r="J74" s="453" t="s">
        <v>408</v>
      </c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1:11" ht="12.75">
      <c r="A90" s="106"/>
      <c r="B90" s="106"/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30"/>
      <c r="D91" s="130"/>
      <c r="E91" s="105"/>
      <c r="F91" s="105"/>
      <c r="G91" s="105"/>
      <c r="H91" s="105"/>
      <c r="I91" s="131"/>
      <c r="J91" s="131"/>
      <c r="K91" s="131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3:11" ht="12.75">
      <c r="C134" s="104"/>
      <c r="D134" s="104"/>
      <c r="E134" s="105"/>
      <c r="F134" s="105"/>
      <c r="G134" s="105"/>
      <c r="H134" s="105"/>
      <c r="I134" s="132"/>
      <c r="J134" s="132"/>
      <c r="K134" s="132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  <row r="408" spans="6:8" ht="12.75">
      <c r="F408" s="134"/>
      <c r="G408" s="134"/>
      <c r="H408" s="134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3" min="4" max="10" man="1"/>
    <brk id="23" min="1" max="10" man="1"/>
    <brk id="32" min="1" max="10" man="1"/>
    <brk id="41" min="1" max="10" man="1"/>
    <brk id="49" min="1" max="10" man="1"/>
    <brk id="56" min="1" max="10" man="1"/>
    <brk id="66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662</v>
      </c>
      <c r="E1" s="424"/>
      <c r="F1" s="424"/>
    </row>
    <row r="2" spans="2:10" ht="75" customHeight="1">
      <c r="B2" s="786" t="s">
        <v>458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462</v>
      </c>
      <c r="C4" s="787" t="s">
        <v>175</v>
      </c>
      <c r="D4" s="789" t="s">
        <v>176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199</v>
      </c>
      <c r="C7" s="401" t="s">
        <v>177</v>
      </c>
      <c r="D7" s="402" t="s">
        <v>206</v>
      </c>
    </row>
    <row r="8" spans="1:4" s="117" customFormat="1" ht="64.5" customHeight="1">
      <c r="A8" s="111"/>
      <c r="B8" s="403" t="s">
        <v>200</v>
      </c>
      <c r="C8" s="404" t="s">
        <v>433</v>
      </c>
      <c r="D8" s="405" t="s">
        <v>605</v>
      </c>
    </row>
    <row r="9" spans="1:4" s="117" customFormat="1" ht="69.75" customHeight="1">
      <c r="A9" s="111"/>
      <c r="B9" s="400" t="s">
        <v>201</v>
      </c>
      <c r="C9" s="406" t="s">
        <v>214</v>
      </c>
      <c r="D9" s="783" t="s">
        <v>246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202</v>
      </c>
      <c r="C11" s="409" t="s">
        <v>574</v>
      </c>
      <c r="D11" s="784"/>
    </row>
    <row r="12" spans="1:4" s="117" customFormat="1" ht="79.5" customHeight="1">
      <c r="A12" s="111"/>
      <c r="B12" s="400" t="s">
        <v>203</v>
      </c>
      <c r="C12" s="410" t="s">
        <v>498</v>
      </c>
      <c r="D12" s="784"/>
    </row>
    <row r="13" spans="1:4" s="117" customFormat="1" ht="95.25" customHeight="1" hidden="1">
      <c r="A13" s="111"/>
      <c r="B13" s="346" t="s">
        <v>109</v>
      </c>
      <c r="C13" s="157" t="s">
        <v>110</v>
      </c>
      <c r="D13" s="784"/>
    </row>
    <row r="14" spans="1:4" s="117" customFormat="1" ht="155.25" customHeight="1">
      <c r="A14" s="111"/>
      <c r="B14" s="400" t="s">
        <v>204</v>
      </c>
      <c r="C14" s="425" t="s">
        <v>245</v>
      </c>
      <c r="D14" s="785"/>
    </row>
    <row r="15" spans="1:4" s="117" customFormat="1" ht="95.25" customHeight="1">
      <c r="A15" s="111"/>
      <c r="B15" s="400" t="s">
        <v>205</v>
      </c>
      <c r="C15" s="410" t="s">
        <v>281</v>
      </c>
      <c r="D15" s="411" t="s">
        <v>605</v>
      </c>
    </row>
    <row r="16" spans="1:4" s="117" customFormat="1" ht="65.25" customHeight="1">
      <c r="A16" s="111"/>
      <c r="B16" s="412" t="s">
        <v>207</v>
      </c>
      <c r="C16" s="413" t="s">
        <v>189</v>
      </c>
      <c r="D16" s="411" t="s">
        <v>605</v>
      </c>
    </row>
    <row r="17" spans="1:4" s="117" customFormat="1" ht="74.25" customHeight="1" thickBot="1">
      <c r="A17" s="111"/>
      <c r="B17" s="414" t="s">
        <v>208</v>
      </c>
      <c r="C17" s="415" t="s">
        <v>190</v>
      </c>
      <c r="D17" s="411" t="s">
        <v>247</v>
      </c>
    </row>
    <row r="18" spans="1:10" s="117" customFormat="1" ht="123" customHeight="1" thickBot="1">
      <c r="A18" s="111"/>
      <c r="B18" s="414" t="s">
        <v>209</v>
      </c>
      <c r="C18" s="416" t="s">
        <v>282</v>
      </c>
      <c r="D18" s="402" t="s">
        <v>248</v>
      </c>
      <c r="J18" s="297"/>
    </row>
    <row r="19" spans="1:4" s="117" customFormat="1" ht="154.5" customHeight="1">
      <c r="A19" s="111"/>
      <c r="B19" s="414" t="s">
        <v>210</v>
      </c>
      <c r="C19" s="426" t="s">
        <v>191</v>
      </c>
      <c r="D19" s="402" t="s">
        <v>249</v>
      </c>
    </row>
    <row r="20" spans="2:4" s="121" customFormat="1" ht="65.25" customHeight="1">
      <c r="B20" s="419" t="s">
        <v>211</v>
      </c>
      <c r="C20" s="422" t="s">
        <v>425</v>
      </c>
      <c r="D20" s="411" t="s">
        <v>250</v>
      </c>
    </row>
    <row r="21" spans="2:4" s="122" customFormat="1" ht="47.25" customHeight="1">
      <c r="B21" s="420" t="s">
        <v>212</v>
      </c>
      <c r="C21" s="409" t="s">
        <v>192</v>
      </c>
      <c r="D21" s="417" t="s">
        <v>605</v>
      </c>
    </row>
    <row r="22" spans="1:4" ht="86.25" customHeight="1" thickBot="1">
      <c r="A22" s="106"/>
      <c r="B22" s="421" t="s">
        <v>213</v>
      </c>
      <c r="C22" s="423" t="s">
        <v>283</v>
      </c>
      <c r="D22" s="418" t="s">
        <v>249</v>
      </c>
    </row>
    <row r="23" spans="2:4" s="319" customFormat="1" ht="56.25" customHeight="1">
      <c r="B23" s="320"/>
      <c r="C23" s="452" t="s">
        <v>598</v>
      </c>
      <c r="D23" s="454" t="s">
        <v>408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406</v>
      </c>
      <c r="C40" s="317"/>
      <c r="D40" s="318"/>
    </row>
    <row r="41" spans="1:4" ht="21" hidden="1" thickBot="1">
      <c r="A41" s="106"/>
      <c r="B41" s="248" t="s">
        <v>407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663</v>
      </c>
    </row>
    <row r="2" spans="2:13" ht="75" customHeight="1">
      <c r="B2" s="771" t="s">
        <v>459</v>
      </c>
      <c r="C2" s="771"/>
      <c r="D2" s="771"/>
      <c r="E2" s="771"/>
      <c r="F2" s="771"/>
      <c r="G2" s="771"/>
      <c r="M2" s="108"/>
    </row>
    <row r="3" spans="3:19" ht="21" customHeight="1" thickBot="1">
      <c r="C3" s="109">
        <v>25539000000</v>
      </c>
      <c r="D3" s="109"/>
      <c r="E3" s="773"/>
      <c r="F3" s="773"/>
      <c r="G3" s="773"/>
      <c r="S3" s="166"/>
    </row>
    <row r="4" spans="2:7" ht="92.25" customHeight="1">
      <c r="B4" s="791" t="s">
        <v>166</v>
      </c>
      <c r="C4" s="791" t="s">
        <v>156</v>
      </c>
      <c r="D4" s="791" t="s">
        <v>167</v>
      </c>
      <c r="E4" s="769" t="s">
        <v>155</v>
      </c>
      <c r="F4" s="776" t="s">
        <v>617</v>
      </c>
      <c r="G4" s="780" t="s">
        <v>412</v>
      </c>
    </row>
    <row r="5" spans="2:7" ht="35.25" customHeight="1" thickBot="1">
      <c r="B5" s="792"/>
      <c r="C5" s="792"/>
      <c r="D5" s="792"/>
      <c r="E5" s="770"/>
      <c r="F5" s="777"/>
      <c r="G5" s="781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136</v>
      </c>
      <c r="C7" s="206"/>
      <c r="D7" s="206"/>
      <c r="E7" s="207" t="s">
        <v>121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137</v>
      </c>
      <c r="C8" s="209"/>
      <c r="D8" s="209"/>
      <c r="E8" s="210" t="s">
        <v>121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367</v>
      </c>
      <c r="C9" s="243" t="s">
        <v>368</v>
      </c>
      <c r="D9" s="160" t="s">
        <v>124</v>
      </c>
      <c r="E9" s="370" t="s">
        <v>370</v>
      </c>
      <c r="F9" s="255" t="s">
        <v>530</v>
      </c>
      <c r="G9" s="153">
        <v>25000</v>
      </c>
    </row>
    <row r="10" spans="1:7" s="117" customFormat="1" ht="86.25" customHeight="1" thickBot="1">
      <c r="A10" s="111"/>
      <c r="B10" s="316" t="s">
        <v>365</v>
      </c>
      <c r="C10" s="191"/>
      <c r="D10" s="191"/>
      <c r="E10" s="179" t="s">
        <v>132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366</v>
      </c>
      <c r="C11" s="183"/>
      <c r="D11" s="183"/>
      <c r="E11" s="188" t="s">
        <v>132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61</v>
      </c>
      <c r="D12" s="157" t="s">
        <v>410</v>
      </c>
      <c r="E12" s="252" t="s">
        <v>63</v>
      </c>
      <c r="F12" s="255" t="s">
        <v>531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275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598</v>
      </c>
      <c r="F15" s="105"/>
      <c r="G15" s="453" t="s">
        <v>408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2020-12-22T08:30:55Z</cp:lastPrinted>
  <dcterms:created xsi:type="dcterms:W3CDTF">2004-10-20T08:35:41Z</dcterms:created>
  <dcterms:modified xsi:type="dcterms:W3CDTF">2020-12-22T08:31:01Z</dcterms:modified>
  <cp:category/>
  <cp:version/>
  <cp:contentType/>
  <cp:contentStatus/>
</cp:coreProperties>
</file>